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73896C65-57DA-467E-A6BE-7FD98191184A}" xr6:coauthVersionLast="47" xr6:coauthVersionMax="47" xr10:uidLastSave="{00000000-0000-0000-0000-000000000000}"/>
  <bookViews>
    <workbookView xWindow="5670" yWindow="1980" windowWidth="21600" windowHeight="11385" activeTab="1" xr2:uid="{A6D352AA-78C1-4611-BDE3-933543DDB4A8}"/>
  </bookViews>
  <sheets>
    <sheet name="MGN Liner Availability 12-5-25" sheetId="1" r:id="rId1"/>
    <sheet name="MGN Liner Availability 12-11-25" sheetId="2" r:id="rId2"/>
  </sheets>
  <externalReferences>
    <externalReference r:id="rId3"/>
  </externalReferences>
  <definedNames>
    <definedName name="_xlnm._FilterDatabase" localSheetId="1" hidden="1">'MGN Liner Availability 12-11-25'!$A$9:$WWH$210</definedName>
    <definedName name="_xlnm._FilterDatabase" localSheetId="0" hidden="1">'MGN Liner Availability 12-5-25'!$A$9:$WWI$215</definedName>
    <definedName name="_xlnm.Print_Area" localSheetId="1">'MGN Liner Availability 12-11-25'!$A$1:$W$210</definedName>
    <definedName name="_xlnm.Print_Area" localSheetId="0">'MGN Liner Availability 12-5-25'!$A$1:$X$262</definedName>
    <definedName name="_xlnm.Print_Titles" localSheetId="1">'MGN Liner Availability 12-11-25'!$1:$9</definedName>
    <definedName name="_xlnm.Print_Titles" localSheetId="0">'MGN Liner Availability 12-5-25'!$1:$9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0" i="2" l="1"/>
  <c r="AA210" i="2" s="1"/>
  <c r="G210" i="2"/>
  <c r="K209" i="2"/>
  <c r="X209" i="2" s="1"/>
  <c r="AA209" i="2" s="1"/>
  <c r="G209" i="2"/>
  <c r="X208" i="2"/>
  <c r="AA208" i="2" s="1"/>
  <c r="G208" i="2"/>
  <c r="K207" i="2"/>
  <c r="X207" i="2" s="1"/>
  <c r="AA207" i="2" s="1"/>
  <c r="G207" i="2"/>
  <c r="W206" i="2"/>
  <c r="V206" i="2"/>
  <c r="T206" i="2"/>
  <c r="S206" i="2"/>
  <c r="Q206" i="2"/>
  <c r="P206" i="2"/>
  <c r="O206" i="2"/>
  <c r="N206" i="2"/>
  <c r="M206" i="2"/>
  <c r="K206" i="2"/>
  <c r="G206" i="2"/>
  <c r="K205" i="2"/>
  <c r="X205" i="2" s="1"/>
  <c r="AA205" i="2" s="1"/>
  <c r="G205" i="2"/>
  <c r="K204" i="2"/>
  <c r="X204" i="2" s="1"/>
  <c r="AA204" i="2" s="1"/>
  <c r="G204" i="2"/>
  <c r="K203" i="2"/>
  <c r="X203" i="2" s="1"/>
  <c r="AA203" i="2" s="1"/>
  <c r="G203" i="2"/>
  <c r="K202" i="2"/>
  <c r="X202" i="2" s="1"/>
  <c r="AA202" i="2" s="1"/>
  <c r="G202" i="2"/>
  <c r="K201" i="2"/>
  <c r="X201" i="2" s="1"/>
  <c r="AA201" i="2" s="1"/>
  <c r="G201" i="2"/>
  <c r="K200" i="2"/>
  <c r="X200" i="2" s="1"/>
  <c r="AA200" i="2" s="1"/>
  <c r="G200" i="2"/>
  <c r="K199" i="2"/>
  <c r="X199" i="2" s="1"/>
  <c r="AA199" i="2" s="1"/>
  <c r="G199" i="2"/>
  <c r="K198" i="2"/>
  <c r="X198" i="2" s="1"/>
  <c r="AA198" i="2" s="1"/>
  <c r="G198" i="2"/>
  <c r="K197" i="2"/>
  <c r="X197" i="2" s="1"/>
  <c r="AA197" i="2" s="1"/>
  <c r="G197" i="2"/>
  <c r="K196" i="2"/>
  <c r="X196" i="2" s="1"/>
  <c r="AA196" i="2" s="1"/>
  <c r="G196" i="2"/>
  <c r="K195" i="2"/>
  <c r="X195" i="2" s="1"/>
  <c r="AA195" i="2" s="1"/>
  <c r="G195" i="2"/>
  <c r="K194" i="2"/>
  <c r="X194" i="2" s="1"/>
  <c r="AA194" i="2" s="1"/>
  <c r="G194" i="2"/>
  <c r="K193" i="2"/>
  <c r="X193" i="2" s="1"/>
  <c r="AA193" i="2" s="1"/>
  <c r="G193" i="2"/>
  <c r="K192" i="2"/>
  <c r="X192" i="2" s="1"/>
  <c r="AA192" i="2" s="1"/>
  <c r="G192" i="2"/>
  <c r="X191" i="2"/>
  <c r="AA191" i="2" s="1"/>
  <c r="G191" i="2"/>
  <c r="K190" i="2"/>
  <c r="X190" i="2" s="1"/>
  <c r="AA190" i="2" s="1"/>
  <c r="G190" i="2"/>
  <c r="K189" i="2"/>
  <c r="X189" i="2" s="1"/>
  <c r="AA189" i="2" s="1"/>
  <c r="G189" i="2"/>
  <c r="K188" i="2"/>
  <c r="X188" i="2" s="1"/>
  <c r="AA188" i="2" s="1"/>
  <c r="G188" i="2"/>
  <c r="K187" i="2"/>
  <c r="X187" i="2" s="1"/>
  <c r="AA187" i="2" s="1"/>
  <c r="G187" i="2"/>
  <c r="K186" i="2"/>
  <c r="X186" i="2" s="1"/>
  <c r="AA186" i="2" s="1"/>
  <c r="G186" i="2"/>
  <c r="K185" i="2"/>
  <c r="X185" i="2" s="1"/>
  <c r="AA185" i="2" s="1"/>
  <c r="G185" i="2"/>
  <c r="K184" i="2"/>
  <c r="X184" i="2" s="1"/>
  <c r="AA184" i="2" s="1"/>
  <c r="G184" i="2"/>
  <c r="K183" i="2"/>
  <c r="X183" i="2" s="1"/>
  <c r="AA183" i="2" s="1"/>
  <c r="G183" i="2"/>
  <c r="K182" i="2"/>
  <c r="X182" i="2" s="1"/>
  <c r="AA182" i="2" s="1"/>
  <c r="G182" i="2"/>
  <c r="K181" i="2"/>
  <c r="X181" i="2" s="1"/>
  <c r="AA181" i="2" s="1"/>
  <c r="G181" i="2"/>
  <c r="K180" i="2"/>
  <c r="X180" i="2" s="1"/>
  <c r="AA180" i="2" s="1"/>
  <c r="G180" i="2"/>
  <c r="K179" i="2"/>
  <c r="X179" i="2" s="1"/>
  <c r="AA179" i="2" s="1"/>
  <c r="G179" i="2"/>
  <c r="K178" i="2"/>
  <c r="X178" i="2" s="1"/>
  <c r="AA178" i="2" s="1"/>
  <c r="G178" i="2"/>
  <c r="K177" i="2"/>
  <c r="X177" i="2" s="1"/>
  <c r="AA177" i="2" s="1"/>
  <c r="G177" i="2"/>
  <c r="K176" i="2"/>
  <c r="X176" i="2" s="1"/>
  <c r="AA176" i="2" s="1"/>
  <c r="G176" i="2"/>
  <c r="K175" i="2"/>
  <c r="X175" i="2" s="1"/>
  <c r="AA175" i="2" s="1"/>
  <c r="G175" i="2"/>
  <c r="K174" i="2"/>
  <c r="X174" i="2" s="1"/>
  <c r="AA174" i="2" s="1"/>
  <c r="G174" i="2"/>
  <c r="K173" i="2"/>
  <c r="X173" i="2" s="1"/>
  <c r="AA173" i="2" s="1"/>
  <c r="G173" i="2"/>
  <c r="K172" i="2"/>
  <c r="X172" i="2" s="1"/>
  <c r="AA172" i="2" s="1"/>
  <c r="G172" i="2"/>
  <c r="K171" i="2"/>
  <c r="X171" i="2" s="1"/>
  <c r="AA171" i="2" s="1"/>
  <c r="G171" i="2"/>
  <c r="X170" i="2"/>
  <c r="AA170" i="2" s="1"/>
  <c r="G170" i="2"/>
  <c r="U169" i="2"/>
  <c r="T169" i="2"/>
  <c r="R169" i="2"/>
  <c r="Q169" i="2"/>
  <c r="P169" i="2"/>
  <c r="O169" i="2"/>
  <c r="N169" i="2"/>
  <c r="M169" i="2"/>
  <c r="G169" i="2"/>
  <c r="X168" i="2"/>
  <c r="AA168" i="2" s="1"/>
  <c r="G168" i="2"/>
  <c r="W167" i="2"/>
  <c r="U167" i="2"/>
  <c r="T167" i="2"/>
  <c r="S167" i="2"/>
  <c r="R167" i="2"/>
  <c r="Q167" i="2"/>
  <c r="P167" i="2"/>
  <c r="O167" i="2"/>
  <c r="N167" i="2"/>
  <c r="M167" i="2"/>
  <c r="G167" i="2"/>
  <c r="W166" i="2"/>
  <c r="V166" i="2"/>
  <c r="U166" i="2"/>
  <c r="T166" i="2"/>
  <c r="S166" i="2"/>
  <c r="R166" i="2"/>
  <c r="Q166" i="2"/>
  <c r="P166" i="2"/>
  <c r="N166" i="2"/>
  <c r="M166" i="2"/>
  <c r="G166" i="2"/>
  <c r="W165" i="2"/>
  <c r="V165" i="2"/>
  <c r="U165" i="2"/>
  <c r="T165" i="2"/>
  <c r="S165" i="2"/>
  <c r="R165" i="2"/>
  <c r="Q165" i="2"/>
  <c r="P165" i="2"/>
  <c r="N165" i="2"/>
  <c r="M165" i="2"/>
  <c r="G165" i="2"/>
  <c r="X164" i="2"/>
  <c r="AA164" i="2" s="1"/>
  <c r="G164" i="2"/>
  <c r="K163" i="2"/>
  <c r="X163" i="2" s="1"/>
  <c r="AA163" i="2" s="1"/>
  <c r="G163" i="2"/>
  <c r="K162" i="2"/>
  <c r="X162" i="2" s="1"/>
  <c r="AA162" i="2" s="1"/>
  <c r="G162" i="2"/>
  <c r="K161" i="2"/>
  <c r="X161" i="2" s="1"/>
  <c r="AA161" i="2" s="1"/>
  <c r="G161" i="2"/>
  <c r="K160" i="2"/>
  <c r="X160" i="2" s="1"/>
  <c r="AA160" i="2" s="1"/>
  <c r="G160" i="2"/>
  <c r="K159" i="2"/>
  <c r="X159" i="2" s="1"/>
  <c r="AA159" i="2" s="1"/>
  <c r="G159" i="2"/>
  <c r="K158" i="2"/>
  <c r="X158" i="2" s="1"/>
  <c r="AA158" i="2" s="1"/>
  <c r="G158" i="2"/>
  <c r="K157" i="2"/>
  <c r="X157" i="2" s="1"/>
  <c r="AA157" i="2" s="1"/>
  <c r="G157" i="2"/>
  <c r="K156" i="2"/>
  <c r="X156" i="2" s="1"/>
  <c r="AA156" i="2" s="1"/>
  <c r="G156" i="2"/>
  <c r="K155" i="2"/>
  <c r="X155" i="2" s="1"/>
  <c r="AA155" i="2" s="1"/>
  <c r="G155" i="2"/>
  <c r="K154" i="2"/>
  <c r="X154" i="2" s="1"/>
  <c r="AA154" i="2" s="1"/>
  <c r="G154" i="2"/>
  <c r="K153" i="2"/>
  <c r="X153" i="2" s="1"/>
  <c r="AA153" i="2" s="1"/>
  <c r="G153" i="2"/>
  <c r="V152" i="2"/>
  <c r="U152" i="2"/>
  <c r="S152" i="2"/>
  <c r="R152" i="2"/>
  <c r="P152" i="2"/>
  <c r="N152" i="2"/>
  <c r="M152" i="2"/>
  <c r="K152" i="2"/>
  <c r="G152" i="2"/>
  <c r="W151" i="2"/>
  <c r="V151" i="2"/>
  <c r="S151" i="2"/>
  <c r="Q151" i="2"/>
  <c r="O151" i="2"/>
  <c r="N151" i="2"/>
  <c r="M151" i="2"/>
  <c r="K151" i="2"/>
  <c r="G151" i="2"/>
  <c r="V150" i="2"/>
  <c r="U150" i="2"/>
  <c r="T150" i="2"/>
  <c r="S150" i="2"/>
  <c r="R150" i="2"/>
  <c r="Q150" i="2"/>
  <c r="N150" i="2"/>
  <c r="M150" i="2"/>
  <c r="K150" i="2"/>
  <c r="G150" i="2"/>
  <c r="K149" i="2"/>
  <c r="X149" i="2" s="1"/>
  <c r="AA149" i="2" s="1"/>
  <c r="G149" i="2"/>
  <c r="T148" i="2"/>
  <c r="Q148" i="2"/>
  <c r="O148" i="2"/>
  <c r="N148" i="2"/>
  <c r="M148" i="2"/>
  <c r="K148" i="2"/>
  <c r="G148" i="2"/>
  <c r="V147" i="2"/>
  <c r="U147" i="2"/>
  <c r="T147" i="2"/>
  <c r="S147" i="2"/>
  <c r="R147" i="2"/>
  <c r="P147" i="2"/>
  <c r="O147" i="2"/>
  <c r="N147" i="2"/>
  <c r="M147" i="2"/>
  <c r="K147" i="2"/>
  <c r="G147" i="2"/>
  <c r="V146" i="2"/>
  <c r="O146" i="2"/>
  <c r="N146" i="2"/>
  <c r="M146" i="2"/>
  <c r="K146" i="2"/>
  <c r="G146" i="2"/>
  <c r="W145" i="2"/>
  <c r="V145" i="2"/>
  <c r="T145" i="2"/>
  <c r="Q145" i="2"/>
  <c r="P145" i="2"/>
  <c r="O145" i="2"/>
  <c r="N145" i="2"/>
  <c r="M145" i="2"/>
  <c r="K145" i="2"/>
  <c r="G145" i="2"/>
  <c r="W144" i="2"/>
  <c r="V144" i="2"/>
  <c r="S144" i="2"/>
  <c r="R144" i="2"/>
  <c r="N144" i="2"/>
  <c r="M144" i="2"/>
  <c r="K144" i="2"/>
  <c r="G144" i="2"/>
  <c r="V143" i="2"/>
  <c r="U143" i="2"/>
  <c r="T143" i="2"/>
  <c r="S143" i="2"/>
  <c r="Q143" i="2"/>
  <c r="P143" i="2"/>
  <c r="O143" i="2"/>
  <c r="M143" i="2"/>
  <c r="K143" i="2"/>
  <c r="G143" i="2"/>
  <c r="W142" i="2"/>
  <c r="V142" i="2"/>
  <c r="U142" i="2"/>
  <c r="T142" i="2"/>
  <c r="S142" i="2"/>
  <c r="P142" i="2"/>
  <c r="N142" i="2"/>
  <c r="M142" i="2"/>
  <c r="K142" i="2"/>
  <c r="G142" i="2"/>
  <c r="U141" i="2"/>
  <c r="T141" i="2"/>
  <c r="P141" i="2"/>
  <c r="N141" i="2"/>
  <c r="M141" i="2"/>
  <c r="K141" i="2"/>
  <c r="G141" i="2"/>
  <c r="V140" i="2"/>
  <c r="O140" i="2"/>
  <c r="N140" i="2"/>
  <c r="M140" i="2"/>
  <c r="K140" i="2"/>
  <c r="G140" i="2"/>
  <c r="W139" i="2"/>
  <c r="V139" i="2"/>
  <c r="U139" i="2"/>
  <c r="T139" i="2"/>
  <c r="S139" i="2"/>
  <c r="Q139" i="2"/>
  <c r="P139" i="2"/>
  <c r="N139" i="2"/>
  <c r="M139" i="2"/>
  <c r="K139" i="2"/>
  <c r="G139" i="2"/>
  <c r="W138" i="2"/>
  <c r="V138" i="2"/>
  <c r="U138" i="2"/>
  <c r="T138" i="2"/>
  <c r="S138" i="2"/>
  <c r="R138" i="2"/>
  <c r="Q138" i="2"/>
  <c r="P138" i="2"/>
  <c r="O138" i="2"/>
  <c r="N138" i="2"/>
  <c r="M138" i="2"/>
  <c r="K138" i="2"/>
  <c r="G138" i="2"/>
  <c r="W137" i="2"/>
  <c r="V137" i="2"/>
  <c r="U137" i="2"/>
  <c r="T137" i="2"/>
  <c r="S137" i="2"/>
  <c r="Q137" i="2"/>
  <c r="P137" i="2"/>
  <c r="O137" i="2"/>
  <c r="N137" i="2"/>
  <c r="M137" i="2"/>
  <c r="K137" i="2"/>
  <c r="G137" i="2"/>
  <c r="V136" i="2"/>
  <c r="U136" i="2"/>
  <c r="T136" i="2"/>
  <c r="S136" i="2"/>
  <c r="R136" i="2"/>
  <c r="Q136" i="2"/>
  <c r="P136" i="2"/>
  <c r="O136" i="2"/>
  <c r="N136" i="2"/>
  <c r="M136" i="2"/>
  <c r="K136" i="2"/>
  <c r="G136" i="2"/>
  <c r="V135" i="2"/>
  <c r="U135" i="2"/>
  <c r="T135" i="2"/>
  <c r="Q135" i="2"/>
  <c r="P135" i="2"/>
  <c r="M135" i="2"/>
  <c r="K135" i="2"/>
  <c r="G135" i="2"/>
  <c r="V134" i="2"/>
  <c r="U134" i="2"/>
  <c r="T134" i="2"/>
  <c r="Q134" i="2"/>
  <c r="N134" i="2"/>
  <c r="M134" i="2"/>
  <c r="K134" i="2"/>
  <c r="G134" i="2"/>
  <c r="T133" i="2"/>
  <c r="O133" i="2"/>
  <c r="N133" i="2"/>
  <c r="M133" i="2"/>
  <c r="K133" i="2"/>
  <c r="G133" i="2"/>
  <c r="V132" i="2"/>
  <c r="U132" i="2"/>
  <c r="T132" i="2"/>
  <c r="R132" i="2"/>
  <c r="P132" i="2"/>
  <c r="M132" i="2"/>
  <c r="K132" i="2"/>
  <c r="G132" i="2"/>
  <c r="V131" i="2"/>
  <c r="Q131" i="2"/>
  <c r="N131" i="2"/>
  <c r="M131" i="2"/>
  <c r="K131" i="2"/>
  <c r="G131" i="2"/>
  <c r="V130" i="2"/>
  <c r="U130" i="2"/>
  <c r="T130" i="2"/>
  <c r="N130" i="2"/>
  <c r="M130" i="2"/>
  <c r="K130" i="2"/>
  <c r="G130" i="2"/>
  <c r="V129" i="2"/>
  <c r="U129" i="2"/>
  <c r="T129" i="2"/>
  <c r="P129" i="2"/>
  <c r="O129" i="2"/>
  <c r="N129" i="2"/>
  <c r="M129" i="2"/>
  <c r="K129" i="2"/>
  <c r="G129" i="2"/>
  <c r="W128" i="2"/>
  <c r="V128" i="2"/>
  <c r="U128" i="2"/>
  <c r="T128" i="2"/>
  <c r="S128" i="2"/>
  <c r="R128" i="2"/>
  <c r="Q128" i="2"/>
  <c r="N128" i="2"/>
  <c r="M128" i="2"/>
  <c r="K128" i="2"/>
  <c r="G128" i="2"/>
  <c r="K127" i="2"/>
  <c r="X127" i="2" s="1"/>
  <c r="AA127" i="2" s="1"/>
  <c r="G127" i="2"/>
  <c r="K126" i="2"/>
  <c r="X126" i="2" s="1"/>
  <c r="AA126" i="2" s="1"/>
  <c r="G126" i="2"/>
  <c r="W125" i="2"/>
  <c r="V125" i="2"/>
  <c r="U125" i="2"/>
  <c r="T125" i="2"/>
  <c r="S125" i="2"/>
  <c r="R125" i="2"/>
  <c r="Q125" i="2"/>
  <c r="P125" i="2"/>
  <c r="O125" i="2"/>
  <c r="M125" i="2"/>
  <c r="K125" i="2"/>
  <c r="G125" i="2"/>
  <c r="K124" i="2"/>
  <c r="X124" i="2" s="1"/>
  <c r="AA124" i="2" s="1"/>
  <c r="G124" i="2"/>
  <c r="V123" i="2"/>
  <c r="U123" i="2"/>
  <c r="T123" i="2"/>
  <c r="S123" i="2"/>
  <c r="R123" i="2"/>
  <c r="Q123" i="2"/>
  <c r="P123" i="2"/>
  <c r="O123" i="2"/>
  <c r="N123" i="2"/>
  <c r="M123" i="2"/>
  <c r="G123" i="2"/>
  <c r="K122" i="2"/>
  <c r="G122" i="2"/>
  <c r="K121" i="2"/>
  <c r="X121" i="2" s="1"/>
  <c r="AA121" i="2" s="1"/>
  <c r="G121" i="2"/>
  <c r="K120" i="2"/>
  <c r="X120" i="2" s="1"/>
  <c r="AA120" i="2" s="1"/>
  <c r="G120" i="2"/>
  <c r="K119" i="2"/>
  <c r="X119" i="2" s="1"/>
  <c r="AA119" i="2" s="1"/>
  <c r="G119" i="2"/>
  <c r="K118" i="2"/>
  <c r="X118" i="2" s="1"/>
  <c r="AA118" i="2" s="1"/>
  <c r="G118" i="2"/>
  <c r="K117" i="2"/>
  <c r="X117" i="2" s="1"/>
  <c r="AA117" i="2" s="1"/>
  <c r="G117" i="2"/>
  <c r="K116" i="2"/>
  <c r="X116" i="2" s="1"/>
  <c r="AA116" i="2" s="1"/>
  <c r="G116" i="2"/>
  <c r="K115" i="2"/>
  <c r="X115" i="2" s="1"/>
  <c r="AA115" i="2" s="1"/>
  <c r="G115" i="2"/>
  <c r="W114" i="2"/>
  <c r="V114" i="2"/>
  <c r="U114" i="2"/>
  <c r="T114" i="2"/>
  <c r="R114" i="2"/>
  <c r="Q114" i="2"/>
  <c r="P114" i="2"/>
  <c r="O114" i="2"/>
  <c r="N114" i="2"/>
  <c r="M114" i="2"/>
  <c r="K114" i="2"/>
  <c r="G114" i="2"/>
  <c r="V113" i="2"/>
  <c r="N113" i="2"/>
  <c r="M113" i="2"/>
  <c r="K113" i="2"/>
  <c r="G113" i="2"/>
  <c r="V112" i="2"/>
  <c r="U112" i="2"/>
  <c r="T112" i="2"/>
  <c r="S112" i="2"/>
  <c r="R112" i="2"/>
  <c r="Q112" i="2"/>
  <c r="O112" i="2"/>
  <c r="N112" i="2"/>
  <c r="M112" i="2"/>
  <c r="K112" i="2"/>
  <c r="G112" i="2"/>
  <c r="V111" i="2"/>
  <c r="T111" i="2"/>
  <c r="S111" i="2"/>
  <c r="P111" i="2"/>
  <c r="O111" i="2"/>
  <c r="N111" i="2"/>
  <c r="M111" i="2"/>
  <c r="K111" i="2"/>
  <c r="G111" i="2"/>
  <c r="W110" i="2"/>
  <c r="V110" i="2"/>
  <c r="U110" i="2"/>
  <c r="T110" i="2"/>
  <c r="S110" i="2"/>
  <c r="Q110" i="2"/>
  <c r="N110" i="2"/>
  <c r="M110" i="2"/>
  <c r="K110" i="2"/>
  <c r="G110" i="2"/>
  <c r="V109" i="2"/>
  <c r="U109" i="2"/>
  <c r="T109" i="2"/>
  <c r="R109" i="2"/>
  <c r="P109" i="2"/>
  <c r="O109" i="2"/>
  <c r="N109" i="2"/>
  <c r="M109" i="2"/>
  <c r="K109" i="2"/>
  <c r="G109" i="2"/>
  <c r="W108" i="2"/>
  <c r="V108" i="2"/>
  <c r="T108" i="2"/>
  <c r="S108" i="2"/>
  <c r="Q108" i="2"/>
  <c r="P108" i="2"/>
  <c r="O108" i="2"/>
  <c r="N108" i="2"/>
  <c r="M108" i="2"/>
  <c r="K108" i="2"/>
  <c r="G108" i="2"/>
  <c r="W107" i="2"/>
  <c r="V107" i="2"/>
  <c r="U107" i="2"/>
  <c r="T107" i="2"/>
  <c r="S107" i="2"/>
  <c r="R107" i="2"/>
  <c r="Q107" i="2"/>
  <c r="P107" i="2"/>
  <c r="O107" i="2"/>
  <c r="N107" i="2"/>
  <c r="M107" i="2"/>
  <c r="K107" i="2"/>
  <c r="G107" i="2"/>
  <c r="W106" i="2"/>
  <c r="V106" i="2"/>
  <c r="U106" i="2"/>
  <c r="T106" i="2"/>
  <c r="S106" i="2"/>
  <c r="R106" i="2"/>
  <c r="Q106" i="2"/>
  <c r="N106" i="2"/>
  <c r="M106" i="2"/>
  <c r="K106" i="2"/>
  <c r="G106" i="2"/>
  <c r="K105" i="2"/>
  <c r="X105" i="2" s="1"/>
  <c r="AA105" i="2" s="1"/>
  <c r="G105" i="2"/>
  <c r="K104" i="2"/>
  <c r="X104" i="2" s="1"/>
  <c r="AA104" i="2" s="1"/>
  <c r="G104" i="2"/>
  <c r="K103" i="2"/>
  <c r="X103" i="2" s="1"/>
  <c r="AA103" i="2" s="1"/>
  <c r="G103" i="2"/>
  <c r="V102" i="2"/>
  <c r="U102" i="2"/>
  <c r="T102" i="2"/>
  <c r="O102" i="2"/>
  <c r="N102" i="2"/>
  <c r="M102" i="2"/>
  <c r="K102" i="2"/>
  <c r="G102" i="2"/>
  <c r="W101" i="2"/>
  <c r="V101" i="2"/>
  <c r="T101" i="2"/>
  <c r="S101" i="2"/>
  <c r="Q101" i="2"/>
  <c r="P101" i="2"/>
  <c r="O101" i="2"/>
  <c r="N101" i="2"/>
  <c r="M101" i="2"/>
  <c r="K101" i="2"/>
  <c r="G101" i="2"/>
  <c r="V100" i="2"/>
  <c r="U100" i="2"/>
  <c r="T100" i="2"/>
  <c r="P100" i="2"/>
  <c r="O100" i="2"/>
  <c r="N100" i="2"/>
  <c r="M100" i="2"/>
  <c r="K100" i="2"/>
  <c r="G100" i="2"/>
  <c r="V99" i="2"/>
  <c r="T99" i="2"/>
  <c r="Q99" i="2"/>
  <c r="N99" i="2"/>
  <c r="M99" i="2"/>
  <c r="K99" i="2"/>
  <c r="G99" i="2"/>
  <c r="V98" i="2"/>
  <c r="U98" i="2"/>
  <c r="T98" i="2"/>
  <c r="Q98" i="2"/>
  <c r="P98" i="2"/>
  <c r="N98" i="2"/>
  <c r="M98" i="2"/>
  <c r="K98" i="2"/>
  <c r="G98" i="2"/>
  <c r="V97" i="2"/>
  <c r="U97" i="2"/>
  <c r="T97" i="2"/>
  <c r="S97" i="2"/>
  <c r="G97" i="2"/>
  <c r="V96" i="2"/>
  <c r="T96" i="2"/>
  <c r="Q96" i="2"/>
  <c r="P96" i="2"/>
  <c r="O96" i="2"/>
  <c r="N96" i="2"/>
  <c r="M96" i="2"/>
  <c r="K96" i="2"/>
  <c r="G96" i="2"/>
  <c r="W95" i="2"/>
  <c r="V95" i="2"/>
  <c r="U95" i="2"/>
  <c r="T95" i="2"/>
  <c r="S95" i="2"/>
  <c r="R95" i="2"/>
  <c r="Q95" i="2"/>
  <c r="O95" i="2"/>
  <c r="N95" i="2"/>
  <c r="M95" i="2"/>
  <c r="K95" i="2"/>
  <c r="G95" i="2"/>
  <c r="W94" i="2"/>
  <c r="V94" i="2"/>
  <c r="U94" i="2"/>
  <c r="T94" i="2"/>
  <c r="S94" i="2"/>
  <c r="Q94" i="2"/>
  <c r="P94" i="2"/>
  <c r="M94" i="2"/>
  <c r="K94" i="2"/>
  <c r="G94" i="2"/>
  <c r="T93" i="2"/>
  <c r="S93" i="2"/>
  <c r="Q93" i="2"/>
  <c r="P93" i="2"/>
  <c r="O93" i="2"/>
  <c r="N93" i="2"/>
  <c r="M93" i="2"/>
  <c r="K93" i="2"/>
  <c r="G93" i="2"/>
  <c r="W92" i="2"/>
  <c r="V92" i="2"/>
  <c r="U92" i="2"/>
  <c r="T92" i="2"/>
  <c r="S92" i="2"/>
  <c r="R92" i="2"/>
  <c r="Q92" i="2"/>
  <c r="P92" i="2"/>
  <c r="O92" i="2"/>
  <c r="N92" i="2"/>
  <c r="M92" i="2"/>
  <c r="K92" i="2"/>
  <c r="G92" i="2"/>
  <c r="W91" i="2"/>
  <c r="V91" i="2"/>
  <c r="U91" i="2"/>
  <c r="T91" i="2"/>
  <c r="O91" i="2"/>
  <c r="N91" i="2"/>
  <c r="M91" i="2"/>
  <c r="K91" i="2"/>
  <c r="G91" i="2"/>
  <c r="W90" i="2"/>
  <c r="V90" i="2"/>
  <c r="U90" i="2"/>
  <c r="T90" i="2"/>
  <c r="Q90" i="2"/>
  <c r="P90" i="2"/>
  <c r="N90" i="2"/>
  <c r="M90" i="2"/>
  <c r="K90" i="2"/>
  <c r="G90" i="2"/>
  <c r="V89" i="2"/>
  <c r="U89" i="2"/>
  <c r="T89" i="2"/>
  <c r="Q89" i="2"/>
  <c r="P89" i="2"/>
  <c r="N89" i="2"/>
  <c r="M89" i="2"/>
  <c r="K89" i="2"/>
  <c r="G89" i="2"/>
  <c r="W88" i="2"/>
  <c r="V88" i="2"/>
  <c r="U88" i="2"/>
  <c r="T88" i="2"/>
  <c r="S88" i="2"/>
  <c r="R88" i="2"/>
  <c r="Q88" i="2"/>
  <c r="P88" i="2"/>
  <c r="O88" i="2"/>
  <c r="N88" i="2"/>
  <c r="M88" i="2"/>
  <c r="K88" i="2"/>
  <c r="G88" i="2"/>
  <c r="W87" i="2"/>
  <c r="V87" i="2"/>
  <c r="T87" i="2"/>
  <c r="Q87" i="2"/>
  <c r="P87" i="2"/>
  <c r="O87" i="2"/>
  <c r="N87" i="2"/>
  <c r="M87" i="2"/>
  <c r="K87" i="2"/>
  <c r="G87" i="2"/>
  <c r="W86" i="2"/>
  <c r="V86" i="2"/>
  <c r="U86" i="2"/>
  <c r="T86" i="2"/>
  <c r="S86" i="2"/>
  <c r="R86" i="2"/>
  <c r="Q86" i="2"/>
  <c r="P86" i="2"/>
  <c r="O86" i="2"/>
  <c r="N86" i="2"/>
  <c r="M86" i="2"/>
  <c r="K86" i="2"/>
  <c r="G86" i="2"/>
  <c r="V85" i="2"/>
  <c r="T85" i="2"/>
  <c r="R85" i="2"/>
  <c r="Q85" i="2"/>
  <c r="P85" i="2"/>
  <c r="O85" i="2"/>
  <c r="N85" i="2"/>
  <c r="M85" i="2"/>
  <c r="K85" i="2"/>
  <c r="G85" i="2"/>
  <c r="W84" i="2"/>
  <c r="V84" i="2"/>
  <c r="U84" i="2"/>
  <c r="T84" i="2"/>
  <c r="S84" i="2"/>
  <c r="R84" i="2"/>
  <c r="Q84" i="2"/>
  <c r="P84" i="2"/>
  <c r="O84" i="2"/>
  <c r="N84" i="2"/>
  <c r="M84" i="2"/>
  <c r="K84" i="2"/>
  <c r="G84" i="2"/>
  <c r="W83" i="2"/>
  <c r="V83" i="2"/>
  <c r="U83" i="2"/>
  <c r="T83" i="2"/>
  <c r="S83" i="2"/>
  <c r="Q83" i="2"/>
  <c r="P83" i="2"/>
  <c r="O83" i="2"/>
  <c r="N83" i="2"/>
  <c r="M83" i="2"/>
  <c r="K83" i="2"/>
  <c r="G83" i="2"/>
  <c r="W82" i="2"/>
  <c r="V82" i="2"/>
  <c r="U82" i="2"/>
  <c r="T82" i="2"/>
  <c r="S82" i="2"/>
  <c r="R82" i="2"/>
  <c r="Q82" i="2"/>
  <c r="P82" i="2"/>
  <c r="O82" i="2"/>
  <c r="N82" i="2"/>
  <c r="M82" i="2"/>
  <c r="K82" i="2"/>
  <c r="G82" i="2"/>
  <c r="V81" i="2"/>
  <c r="T81" i="2"/>
  <c r="S81" i="2"/>
  <c r="O81" i="2"/>
  <c r="N81" i="2"/>
  <c r="M81" i="2"/>
  <c r="K81" i="2"/>
  <c r="G81" i="2"/>
  <c r="K80" i="2"/>
  <c r="X80" i="2" s="1"/>
  <c r="AA80" i="2" s="1"/>
  <c r="G80" i="2"/>
  <c r="W79" i="2"/>
  <c r="V79" i="2"/>
  <c r="T79" i="2"/>
  <c r="S79" i="2"/>
  <c r="R79" i="2"/>
  <c r="Q79" i="2"/>
  <c r="P79" i="2"/>
  <c r="N79" i="2"/>
  <c r="M79" i="2"/>
  <c r="K79" i="2"/>
  <c r="G79" i="2"/>
  <c r="W78" i="2"/>
  <c r="V78" i="2"/>
  <c r="T78" i="2"/>
  <c r="S78" i="2"/>
  <c r="R78" i="2"/>
  <c r="P78" i="2"/>
  <c r="O78" i="2"/>
  <c r="N78" i="2"/>
  <c r="M78" i="2"/>
  <c r="K78" i="2"/>
  <c r="G78" i="2"/>
  <c r="W77" i="2"/>
  <c r="V77" i="2"/>
  <c r="T77" i="2"/>
  <c r="R77" i="2"/>
  <c r="Q77" i="2"/>
  <c r="P77" i="2"/>
  <c r="O77" i="2"/>
  <c r="N77" i="2"/>
  <c r="M77" i="2"/>
  <c r="K77" i="2"/>
  <c r="G77" i="2"/>
  <c r="V76" i="2"/>
  <c r="U76" i="2"/>
  <c r="S76" i="2"/>
  <c r="R76" i="2"/>
  <c r="Q76" i="2"/>
  <c r="P76" i="2"/>
  <c r="O76" i="2"/>
  <c r="M76" i="2"/>
  <c r="K76" i="2"/>
  <c r="G76" i="2"/>
  <c r="W75" i="2"/>
  <c r="U75" i="2"/>
  <c r="S75" i="2"/>
  <c r="R75" i="2"/>
  <c r="Q75" i="2"/>
  <c r="P75" i="2"/>
  <c r="O75" i="2"/>
  <c r="N75" i="2"/>
  <c r="M75" i="2"/>
  <c r="K75" i="2"/>
  <c r="G75" i="2"/>
  <c r="W74" i="2"/>
  <c r="V74" i="2"/>
  <c r="U74" i="2"/>
  <c r="T74" i="2"/>
  <c r="S74" i="2"/>
  <c r="R74" i="2"/>
  <c r="Q74" i="2"/>
  <c r="O74" i="2"/>
  <c r="N74" i="2"/>
  <c r="M74" i="2"/>
  <c r="K74" i="2"/>
  <c r="G74" i="2"/>
  <c r="W73" i="2"/>
  <c r="V73" i="2"/>
  <c r="U73" i="2"/>
  <c r="T73" i="2"/>
  <c r="S73" i="2"/>
  <c r="R73" i="2"/>
  <c r="Q73" i="2"/>
  <c r="P73" i="2"/>
  <c r="O73" i="2"/>
  <c r="N73" i="2"/>
  <c r="M73" i="2"/>
  <c r="K73" i="2"/>
  <c r="G73" i="2"/>
  <c r="V72" i="2"/>
  <c r="U72" i="2"/>
  <c r="T72" i="2"/>
  <c r="Q72" i="2"/>
  <c r="O72" i="2"/>
  <c r="N72" i="2"/>
  <c r="M72" i="2"/>
  <c r="K72" i="2"/>
  <c r="G72" i="2"/>
  <c r="K71" i="2"/>
  <c r="X71" i="2" s="1"/>
  <c r="AA71" i="2" s="1"/>
  <c r="G71" i="2"/>
  <c r="W70" i="2"/>
  <c r="U70" i="2"/>
  <c r="T70" i="2"/>
  <c r="S70" i="2"/>
  <c r="Q70" i="2"/>
  <c r="P70" i="2"/>
  <c r="O70" i="2"/>
  <c r="N70" i="2"/>
  <c r="M70" i="2"/>
  <c r="K70" i="2"/>
  <c r="G70" i="2"/>
  <c r="K69" i="2"/>
  <c r="X69" i="2" s="1"/>
  <c r="AA69" i="2" s="1"/>
  <c r="G69" i="2"/>
  <c r="W68" i="2"/>
  <c r="V68" i="2"/>
  <c r="U68" i="2"/>
  <c r="T68" i="2"/>
  <c r="S68" i="2"/>
  <c r="R68" i="2"/>
  <c r="Q68" i="2"/>
  <c r="O68" i="2"/>
  <c r="N68" i="2"/>
  <c r="M68" i="2"/>
  <c r="K68" i="2"/>
  <c r="G68" i="2"/>
  <c r="W67" i="2"/>
  <c r="V67" i="2"/>
  <c r="U67" i="2"/>
  <c r="T67" i="2"/>
  <c r="S67" i="2"/>
  <c r="R67" i="2"/>
  <c r="Q67" i="2"/>
  <c r="O67" i="2"/>
  <c r="N67" i="2"/>
  <c r="M67" i="2"/>
  <c r="K67" i="2"/>
  <c r="G67" i="2"/>
  <c r="W66" i="2"/>
  <c r="V66" i="2"/>
  <c r="T66" i="2"/>
  <c r="S66" i="2"/>
  <c r="Q66" i="2"/>
  <c r="P66" i="2"/>
  <c r="O66" i="2"/>
  <c r="N66" i="2"/>
  <c r="M66" i="2"/>
  <c r="K66" i="2"/>
  <c r="G66" i="2"/>
  <c r="V65" i="2"/>
  <c r="U65" i="2"/>
  <c r="S65" i="2"/>
  <c r="O65" i="2"/>
  <c r="N65" i="2"/>
  <c r="M65" i="2"/>
  <c r="K65" i="2"/>
  <c r="G65" i="2"/>
  <c r="U64" i="2"/>
  <c r="T64" i="2"/>
  <c r="S64" i="2"/>
  <c r="R64" i="2"/>
  <c r="O64" i="2"/>
  <c r="N64" i="2"/>
  <c r="M64" i="2"/>
  <c r="K64" i="2"/>
  <c r="G64" i="2"/>
  <c r="T63" i="2"/>
  <c r="P63" i="2"/>
  <c r="O63" i="2"/>
  <c r="M63" i="2"/>
  <c r="K63" i="2"/>
  <c r="G63" i="2"/>
  <c r="K62" i="2"/>
  <c r="X62" i="2" s="1"/>
  <c r="AA62" i="2" s="1"/>
  <c r="G62" i="2"/>
  <c r="T61" i="2"/>
  <c r="Q61" i="2"/>
  <c r="O61" i="2"/>
  <c r="N61" i="2"/>
  <c r="M61" i="2"/>
  <c r="K61" i="2"/>
  <c r="G61" i="2"/>
  <c r="O60" i="2"/>
  <c r="N60" i="2"/>
  <c r="M60" i="2"/>
  <c r="G60" i="2"/>
  <c r="N59" i="2"/>
  <c r="M59" i="2"/>
  <c r="K59" i="2"/>
  <c r="G59" i="2"/>
  <c r="K58" i="2"/>
  <c r="X58" i="2" s="1"/>
  <c r="AA58" i="2" s="1"/>
  <c r="G58" i="2"/>
  <c r="V57" i="2"/>
  <c r="U57" i="2"/>
  <c r="T57" i="2"/>
  <c r="S57" i="2"/>
  <c r="Q57" i="2"/>
  <c r="P57" i="2"/>
  <c r="O57" i="2"/>
  <c r="N57" i="2"/>
  <c r="M57" i="2"/>
  <c r="K57" i="2"/>
  <c r="G57" i="2"/>
  <c r="W56" i="2"/>
  <c r="T56" i="2"/>
  <c r="O56" i="2"/>
  <c r="N56" i="2"/>
  <c r="M56" i="2"/>
  <c r="K56" i="2"/>
  <c r="G56" i="2"/>
  <c r="W55" i="2"/>
  <c r="V55" i="2"/>
  <c r="U55" i="2"/>
  <c r="T55" i="2"/>
  <c r="S55" i="2"/>
  <c r="R55" i="2"/>
  <c r="N55" i="2"/>
  <c r="M55" i="2"/>
  <c r="K55" i="2"/>
  <c r="G55" i="2"/>
  <c r="W54" i="2"/>
  <c r="V54" i="2"/>
  <c r="T54" i="2"/>
  <c r="S54" i="2"/>
  <c r="R54" i="2"/>
  <c r="Q54" i="2"/>
  <c r="O54" i="2"/>
  <c r="N54" i="2"/>
  <c r="M54" i="2"/>
  <c r="K54" i="2"/>
  <c r="G54" i="2"/>
  <c r="W53" i="2"/>
  <c r="V53" i="2"/>
  <c r="U53" i="2"/>
  <c r="T53" i="2"/>
  <c r="S53" i="2"/>
  <c r="R53" i="2"/>
  <c r="Q53" i="2"/>
  <c r="N53" i="2"/>
  <c r="M53" i="2"/>
  <c r="K53" i="2"/>
  <c r="G53" i="2"/>
  <c r="U52" i="2"/>
  <c r="S52" i="2"/>
  <c r="Q52" i="2"/>
  <c r="P52" i="2"/>
  <c r="N52" i="2"/>
  <c r="M52" i="2"/>
  <c r="K52" i="2"/>
  <c r="G52" i="2"/>
  <c r="K51" i="2"/>
  <c r="X51" i="2" s="1"/>
  <c r="AA51" i="2" s="1"/>
  <c r="G51" i="2"/>
  <c r="K50" i="2"/>
  <c r="X50" i="2" s="1"/>
  <c r="AA50" i="2" s="1"/>
  <c r="G50" i="2"/>
  <c r="K49" i="2"/>
  <c r="X49" i="2" s="1"/>
  <c r="AA49" i="2" s="1"/>
  <c r="G49" i="2"/>
  <c r="K48" i="2"/>
  <c r="X48" i="2" s="1"/>
  <c r="AA48" i="2" s="1"/>
  <c r="G48" i="2"/>
  <c r="X47" i="2"/>
  <c r="AA47" i="2" s="1"/>
  <c r="G47" i="2"/>
  <c r="K46" i="2"/>
  <c r="X46" i="2" s="1"/>
  <c r="AA46" i="2" s="1"/>
  <c r="G46" i="2"/>
  <c r="K45" i="2"/>
  <c r="X45" i="2" s="1"/>
  <c r="AA45" i="2" s="1"/>
  <c r="G45" i="2"/>
  <c r="K44" i="2"/>
  <c r="X44" i="2" s="1"/>
  <c r="AA44" i="2" s="1"/>
  <c r="G44" i="2"/>
  <c r="K43" i="2"/>
  <c r="X43" i="2" s="1"/>
  <c r="AA43" i="2" s="1"/>
  <c r="G43" i="2"/>
  <c r="K42" i="2"/>
  <c r="X42" i="2" s="1"/>
  <c r="AA42" i="2" s="1"/>
  <c r="G42" i="2"/>
  <c r="K41" i="2"/>
  <c r="X41" i="2" s="1"/>
  <c r="AA41" i="2" s="1"/>
  <c r="G41" i="2"/>
  <c r="K40" i="2"/>
  <c r="X40" i="2" s="1"/>
  <c r="AA40" i="2" s="1"/>
  <c r="G40" i="2"/>
  <c r="X39" i="2"/>
  <c r="AA39" i="2" s="1"/>
  <c r="G39" i="2"/>
  <c r="K38" i="2"/>
  <c r="X38" i="2" s="1"/>
  <c r="AA38" i="2" s="1"/>
  <c r="G38" i="2"/>
  <c r="K37" i="2"/>
  <c r="X37" i="2" s="1"/>
  <c r="AA37" i="2" s="1"/>
  <c r="G37" i="2"/>
  <c r="X36" i="2"/>
  <c r="AA36" i="2" s="1"/>
  <c r="G36" i="2"/>
  <c r="K35" i="2"/>
  <c r="X35" i="2" s="1"/>
  <c r="AA35" i="2" s="1"/>
  <c r="G35" i="2"/>
  <c r="K34" i="2"/>
  <c r="X34" i="2" s="1"/>
  <c r="AA34" i="2" s="1"/>
  <c r="G34" i="2"/>
  <c r="K33" i="2"/>
  <c r="X33" i="2" s="1"/>
  <c r="AA33" i="2" s="1"/>
  <c r="G33" i="2"/>
  <c r="K32" i="2"/>
  <c r="X32" i="2" s="1"/>
  <c r="AA32" i="2" s="1"/>
  <c r="G32" i="2"/>
  <c r="K31" i="2"/>
  <c r="X31" i="2" s="1"/>
  <c r="AA31" i="2" s="1"/>
  <c r="G31" i="2"/>
  <c r="K30" i="2"/>
  <c r="X30" i="2" s="1"/>
  <c r="AA30" i="2" s="1"/>
  <c r="G30" i="2"/>
  <c r="K29" i="2"/>
  <c r="X29" i="2" s="1"/>
  <c r="AA29" i="2" s="1"/>
  <c r="G29" i="2"/>
  <c r="K28" i="2"/>
  <c r="X28" i="2" s="1"/>
  <c r="AA28" i="2" s="1"/>
  <c r="G28" i="2"/>
  <c r="K27" i="2"/>
  <c r="X27" i="2" s="1"/>
  <c r="AA27" i="2" s="1"/>
  <c r="G27" i="2"/>
  <c r="K26" i="2"/>
  <c r="X26" i="2" s="1"/>
  <c r="AA26" i="2" s="1"/>
  <c r="G26" i="2"/>
  <c r="W25" i="2"/>
  <c r="U25" i="2"/>
  <c r="T25" i="2"/>
  <c r="S25" i="2"/>
  <c r="R25" i="2"/>
  <c r="Q25" i="2"/>
  <c r="P25" i="2"/>
  <c r="O25" i="2"/>
  <c r="N25" i="2"/>
  <c r="M25" i="2"/>
  <c r="K25" i="2"/>
  <c r="G25" i="2"/>
  <c r="W24" i="2"/>
  <c r="U24" i="2"/>
  <c r="T24" i="2"/>
  <c r="S24" i="2"/>
  <c r="P24" i="2"/>
  <c r="O24" i="2"/>
  <c r="N24" i="2"/>
  <c r="M24" i="2"/>
  <c r="K24" i="2"/>
  <c r="G24" i="2"/>
  <c r="K23" i="2"/>
  <c r="X23" i="2" s="1"/>
  <c r="AA23" i="2" s="1"/>
  <c r="G23" i="2"/>
  <c r="W22" i="2"/>
  <c r="V22" i="2"/>
  <c r="U22" i="2"/>
  <c r="T22" i="2"/>
  <c r="S22" i="2"/>
  <c r="Q22" i="2"/>
  <c r="P22" i="2"/>
  <c r="O22" i="2"/>
  <c r="N22" i="2"/>
  <c r="M22" i="2"/>
  <c r="K22" i="2"/>
  <c r="G22" i="2"/>
  <c r="K21" i="2"/>
  <c r="X21" i="2" s="1"/>
  <c r="AA21" i="2" s="1"/>
  <c r="G21" i="2"/>
  <c r="K20" i="2"/>
  <c r="X20" i="2" s="1"/>
  <c r="AA20" i="2" s="1"/>
  <c r="G20" i="2"/>
  <c r="W19" i="2"/>
  <c r="U19" i="2"/>
  <c r="T19" i="2"/>
  <c r="S19" i="2"/>
  <c r="R19" i="2"/>
  <c r="Q19" i="2"/>
  <c r="P19" i="2"/>
  <c r="O19" i="2"/>
  <c r="N19" i="2"/>
  <c r="M19" i="2"/>
  <c r="K19" i="2"/>
  <c r="G19" i="2"/>
  <c r="W18" i="2"/>
  <c r="V18" i="2"/>
  <c r="U18" i="2"/>
  <c r="T18" i="2"/>
  <c r="S18" i="2"/>
  <c r="Q18" i="2"/>
  <c r="P18" i="2"/>
  <c r="O18" i="2"/>
  <c r="N18" i="2"/>
  <c r="M18" i="2"/>
  <c r="K18" i="2"/>
  <c r="G18" i="2"/>
  <c r="W17" i="2"/>
  <c r="U17" i="2"/>
  <c r="T17" i="2"/>
  <c r="S17" i="2"/>
  <c r="Q17" i="2"/>
  <c r="P17" i="2"/>
  <c r="O17" i="2"/>
  <c r="N17" i="2"/>
  <c r="M17" i="2"/>
  <c r="K17" i="2"/>
  <c r="G17" i="2"/>
  <c r="K16" i="2"/>
  <c r="X16" i="2" s="1"/>
  <c r="AA16" i="2" s="1"/>
  <c r="G16" i="2"/>
  <c r="K15" i="2"/>
  <c r="X15" i="2" s="1"/>
  <c r="AA15" i="2" s="1"/>
  <c r="G15" i="2"/>
  <c r="K14" i="2"/>
  <c r="X14" i="2" s="1"/>
  <c r="AA14" i="2" s="1"/>
  <c r="G14" i="2"/>
  <c r="K13" i="2"/>
  <c r="X13" i="2" s="1"/>
  <c r="AA13" i="2" s="1"/>
  <c r="G13" i="2"/>
  <c r="W12" i="2"/>
  <c r="U12" i="2"/>
  <c r="T12" i="2"/>
  <c r="S12" i="2"/>
  <c r="R12" i="2"/>
  <c r="P12" i="2"/>
  <c r="O12" i="2"/>
  <c r="N12" i="2"/>
  <c r="M12" i="2"/>
  <c r="K12" i="2"/>
  <c r="G12" i="2"/>
  <c r="W11" i="2"/>
  <c r="V11" i="2"/>
  <c r="U11" i="2"/>
  <c r="T11" i="2"/>
  <c r="S11" i="2"/>
  <c r="P11" i="2"/>
  <c r="O11" i="2"/>
  <c r="N11" i="2"/>
  <c r="M11" i="2"/>
  <c r="K11" i="2"/>
  <c r="G11" i="2"/>
  <c r="K10" i="2"/>
  <c r="X10" i="2" s="1"/>
  <c r="AA10" i="2" s="1"/>
  <c r="G10" i="2"/>
  <c r="X61" i="1"/>
  <c r="W61" i="1"/>
  <c r="V61" i="1"/>
  <c r="U61" i="1"/>
  <c r="T61" i="1"/>
  <c r="S61" i="1"/>
  <c r="R61" i="1"/>
  <c r="Q61" i="1"/>
  <c r="C59" i="1"/>
  <c r="L214" i="1"/>
  <c r="L212" i="1"/>
  <c r="L211" i="1"/>
  <c r="L210" i="1"/>
  <c r="L209" i="1"/>
  <c r="L208" i="1"/>
  <c r="L207" i="1"/>
  <c r="L206" i="1"/>
  <c r="L205" i="1"/>
  <c r="L204" i="1"/>
  <c r="L203" i="1"/>
  <c r="L202" i="1"/>
  <c r="L201" i="1"/>
  <c r="L200" i="1"/>
  <c r="L199" i="1"/>
  <c r="L198" i="1"/>
  <c r="L197" i="1"/>
  <c r="L195" i="1"/>
  <c r="L194" i="1"/>
  <c r="L193" i="1"/>
  <c r="L192" i="1"/>
  <c r="L191" i="1"/>
  <c r="L190" i="1"/>
  <c r="L189" i="1"/>
  <c r="L188" i="1"/>
  <c r="L187" i="1"/>
  <c r="L186" i="1"/>
  <c r="L185" i="1"/>
  <c r="L184" i="1"/>
  <c r="L183" i="1"/>
  <c r="L182" i="1"/>
  <c r="L181" i="1"/>
  <c r="L180" i="1"/>
  <c r="L179" i="1"/>
  <c r="L178" i="1"/>
  <c r="L177" i="1"/>
  <c r="L176"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0" i="1"/>
  <c r="L59" i="1"/>
  <c r="L58" i="1"/>
  <c r="L57" i="1"/>
  <c r="L56" i="1"/>
  <c r="L55" i="1"/>
  <c r="L54" i="1"/>
  <c r="L53" i="1"/>
  <c r="L52" i="1"/>
  <c r="L51" i="1"/>
  <c r="L50" i="1"/>
  <c r="L49" i="1"/>
  <c r="L48" i="1"/>
  <c r="L46" i="1"/>
  <c r="L45" i="1"/>
  <c r="L44" i="1"/>
  <c r="L42" i="1"/>
  <c r="L41" i="1"/>
  <c r="L40" i="1"/>
  <c r="L38" i="1"/>
  <c r="L37" i="1"/>
  <c r="L17" i="1"/>
  <c r="L18" i="1"/>
  <c r="L19" i="1"/>
  <c r="L20" i="1"/>
  <c r="L21" i="1"/>
  <c r="L22" i="1"/>
  <c r="L23" i="1"/>
  <c r="L24" i="1"/>
  <c r="L25" i="1"/>
  <c r="L26" i="1"/>
  <c r="L27" i="1"/>
  <c r="L28" i="1"/>
  <c r="L29" i="1"/>
  <c r="L30" i="1"/>
  <c r="L31" i="1"/>
  <c r="L32" i="1"/>
  <c r="L33" i="1"/>
  <c r="L34" i="1"/>
  <c r="L35" i="1"/>
  <c r="L16" i="1"/>
  <c r="L43" i="1"/>
  <c r="L11" i="1"/>
  <c r="L12" i="1"/>
  <c r="L13" i="1"/>
  <c r="L14" i="1"/>
  <c r="L15" i="1"/>
  <c r="L10" i="1"/>
  <c r="X86" i="2" l="1"/>
  <c r="AA86" i="2" s="1"/>
  <c r="X88" i="2"/>
  <c r="AA88" i="2" s="1"/>
  <c r="X73" i="2"/>
  <c r="AA73" i="2" s="1"/>
  <c r="X84" i="2"/>
  <c r="AA84" i="2" s="1"/>
  <c r="X60" i="2"/>
  <c r="AA60" i="2" s="1"/>
  <c r="X138" i="2"/>
  <c r="AA138" i="2" s="1"/>
  <c r="X82" i="2"/>
  <c r="AA82" i="2" s="1"/>
  <c r="X107" i="2"/>
  <c r="AA107" i="2" s="1"/>
  <c r="X92" i="2"/>
  <c r="AA92" i="2" s="1"/>
  <c r="X125" i="2"/>
  <c r="AA125" i="2" s="1"/>
  <c r="H11" i="1"/>
  <c r="H13" i="1"/>
  <c r="H14" i="1"/>
  <c r="H15" i="1"/>
  <c r="H16" i="1"/>
  <c r="H20" i="1"/>
  <c r="H21" i="1"/>
  <c r="H23" i="1"/>
  <c r="H26" i="1"/>
  <c r="H27" i="1"/>
  <c r="H28" i="1"/>
  <c r="H29" i="1"/>
  <c r="H30" i="1"/>
  <c r="H31" i="1"/>
  <c r="H32" i="1"/>
  <c r="H33" i="1"/>
  <c r="H34" i="1"/>
  <c r="H35" i="1"/>
  <c r="H36" i="1"/>
  <c r="H37" i="1"/>
  <c r="H38" i="1"/>
  <c r="H39" i="1"/>
  <c r="H40" i="1"/>
  <c r="H41" i="1"/>
  <c r="H42" i="1"/>
  <c r="H43" i="1"/>
  <c r="H44" i="1"/>
  <c r="H45" i="1"/>
  <c r="H48" i="1"/>
  <c r="H49" i="1"/>
  <c r="H50" i="1"/>
  <c r="H51" i="1"/>
  <c r="H119" i="1"/>
  <c r="H120" i="1"/>
  <c r="H121" i="1"/>
  <c r="H122" i="1"/>
  <c r="H123" i="1"/>
  <c r="H124" i="1"/>
  <c r="H125" i="1"/>
  <c r="H126" i="1"/>
  <c r="H178" i="1"/>
  <c r="H179" i="1"/>
  <c r="H180" i="1"/>
  <c r="H181" i="1"/>
  <c r="H202" i="1"/>
  <c r="H203" i="1"/>
  <c r="H204" i="1"/>
  <c r="H205" i="1"/>
  <c r="H206" i="1"/>
  <c r="H207" i="1"/>
  <c r="H208" i="1"/>
  <c r="H209" i="1"/>
  <c r="H46" i="1"/>
  <c r="H47" i="1"/>
  <c r="H72" i="1"/>
  <c r="H74" i="1"/>
  <c r="H83" i="1"/>
  <c r="H84" i="1"/>
  <c r="H107" i="1"/>
  <c r="H108" i="1"/>
  <c r="H109" i="1"/>
  <c r="H128" i="1"/>
  <c r="H129" i="1"/>
  <c r="H131" i="1"/>
  <c r="H132" i="1"/>
  <c r="H154" i="1"/>
  <c r="H158" i="1"/>
  <c r="H159" i="1"/>
  <c r="H160" i="1"/>
  <c r="H161" i="1"/>
  <c r="H162" i="1"/>
  <c r="H163" i="1"/>
  <c r="H164" i="1"/>
  <c r="H165" i="1"/>
  <c r="H166" i="1"/>
  <c r="H167" i="1"/>
  <c r="H168" i="1"/>
  <c r="H173" i="1"/>
  <c r="H59" i="1"/>
  <c r="H62" i="1"/>
  <c r="H63" i="1"/>
  <c r="H65" i="1"/>
  <c r="H58" i="1"/>
  <c r="H169" i="1"/>
  <c r="H175" i="1"/>
  <c r="H176" i="1"/>
  <c r="H177" i="1"/>
  <c r="H182" i="1"/>
  <c r="H183" i="1"/>
  <c r="H184" i="1"/>
  <c r="H185" i="1"/>
  <c r="H186" i="1"/>
  <c r="H187" i="1"/>
  <c r="H188" i="1"/>
  <c r="H189" i="1"/>
  <c r="H190" i="1"/>
  <c r="H191" i="1"/>
  <c r="H192" i="1"/>
  <c r="H193" i="1"/>
  <c r="H194" i="1"/>
  <c r="H195" i="1"/>
  <c r="H196" i="1"/>
  <c r="H197" i="1"/>
  <c r="H198" i="1"/>
  <c r="H199" i="1"/>
  <c r="H200" i="1"/>
  <c r="H201" i="1"/>
  <c r="H210" i="1"/>
  <c r="H212" i="1"/>
  <c r="H213" i="1"/>
  <c r="H214" i="1"/>
  <c r="H215" i="1"/>
  <c r="H10" i="1"/>
  <c r="Y124" i="1"/>
  <c r="AB124" i="1" s="1"/>
  <c r="Y123" i="1"/>
  <c r="AB123" i="1" s="1"/>
  <c r="C123" i="1"/>
  <c r="Y209" i="1"/>
  <c r="AB209" i="1" s="1"/>
  <c r="Y208" i="1"/>
  <c r="AB208" i="1" s="1"/>
  <c r="C208" i="1"/>
  <c r="Y204" i="1"/>
  <c r="AB204" i="1" s="1"/>
  <c r="Y207" i="1"/>
  <c r="AB207" i="1" s="1"/>
  <c r="C207" i="1"/>
  <c r="Y203" i="1"/>
  <c r="AB203" i="1" s="1"/>
  <c r="C203" i="1"/>
  <c r="Y202" i="1"/>
  <c r="AB202" i="1" s="1"/>
  <c r="C202" i="1"/>
  <c r="Y179" i="1"/>
  <c r="AB179" i="1" s="1"/>
  <c r="Y178" i="1"/>
  <c r="AB178" i="1" s="1"/>
  <c r="C178" i="1"/>
  <c r="Y122" i="1"/>
  <c r="AB122" i="1" s="1"/>
  <c r="Y121" i="1"/>
  <c r="AB121" i="1" s="1"/>
  <c r="C121" i="1"/>
  <c r="Y173" i="1"/>
  <c r="AB173" i="1" s="1"/>
  <c r="C173" i="1"/>
  <c r="Y72" i="1"/>
  <c r="AB72" i="1" s="1"/>
  <c r="C72" i="1"/>
  <c r="Y65" i="1"/>
  <c r="AB65" i="1" s="1"/>
  <c r="C65" i="1"/>
  <c r="Y62" i="1"/>
  <c r="AB62" i="1" s="1"/>
  <c r="C62" i="1"/>
  <c r="Y59" i="1"/>
  <c r="AB59" i="1" s="1"/>
  <c r="Y50" i="1"/>
  <c r="AB50" i="1" s="1"/>
  <c r="C50" i="1"/>
  <c r="Y49" i="1"/>
  <c r="AB49" i="1" s="1"/>
  <c r="Y48" i="1"/>
  <c r="AB48" i="1" s="1"/>
  <c r="C48" i="1"/>
  <c r="X211" i="1"/>
  <c r="W211" i="1"/>
  <c r="V211" i="1"/>
  <c r="U211" i="1"/>
  <c r="T211" i="1"/>
  <c r="R211" i="1"/>
  <c r="Q211" i="1"/>
  <c r="P211" i="1"/>
  <c r="O211" i="1"/>
  <c r="N211" i="1"/>
  <c r="V174" i="1"/>
  <c r="U174" i="1"/>
  <c r="S174" i="1"/>
  <c r="R174" i="1"/>
  <c r="Q174" i="1"/>
  <c r="P174" i="1"/>
  <c r="O174" i="1"/>
  <c r="N174" i="1"/>
  <c r="X172" i="1"/>
  <c r="V172" i="1"/>
  <c r="U172" i="1"/>
  <c r="T172" i="1"/>
  <c r="S172" i="1"/>
  <c r="R172" i="1"/>
  <c r="Q172" i="1"/>
  <c r="P172" i="1"/>
  <c r="O172" i="1"/>
  <c r="N172" i="1"/>
  <c r="X171" i="1"/>
  <c r="W171" i="1"/>
  <c r="V171" i="1"/>
  <c r="U171" i="1"/>
  <c r="T171" i="1"/>
  <c r="S171" i="1"/>
  <c r="R171" i="1"/>
  <c r="Q171" i="1"/>
  <c r="O171" i="1"/>
  <c r="N171" i="1"/>
  <c r="X170" i="1"/>
  <c r="W170" i="1"/>
  <c r="V170" i="1"/>
  <c r="U170" i="1"/>
  <c r="T170" i="1"/>
  <c r="S170" i="1"/>
  <c r="R170" i="1"/>
  <c r="Q170" i="1"/>
  <c r="O170" i="1"/>
  <c r="N170" i="1"/>
  <c r="W157" i="1"/>
  <c r="V157" i="1"/>
  <c r="T157" i="1"/>
  <c r="S157" i="1"/>
  <c r="Q157" i="1"/>
  <c r="O157" i="1"/>
  <c r="N157" i="1"/>
  <c r="X156" i="1"/>
  <c r="W156" i="1"/>
  <c r="T156" i="1"/>
  <c r="R156" i="1"/>
  <c r="P156" i="1"/>
  <c r="O156" i="1"/>
  <c r="N156" i="1"/>
  <c r="W155" i="1"/>
  <c r="V155" i="1"/>
  <c r="U155" i="1"/>
  <c r="T155" i="1"/>
  <c r="S155" i="1"/>
  <c r="R155" i="1"/>
  <c r="O155" i="1"/>
  <c r="N155" i="1"/>
  <c r="U153" i="1"/>
  <c r="R153" i="1"/>
  <c r="P153" i="1"/>
  <c r="O153" i="1"/>
  <c r="N153" i="1"/>
  <c r="W152" i="1"/>
  <c r="V152" i="1"/>
  <c r="U152" i="1"/>
  <c r="T152" i="1"/>
  <c r="S152" i="1"/>
  <c r="Q152" i="1"/>
  <c r="P152" i="1"/>
  <c r="O152" i="1"/>
  <c r="N152" i="1"/>
  <c r="W151" i="1"/>
  <c r="P151" i="1"/>
  <c r="O151" i="1"/>
  <c r="N151" i="1"/>
  <c r="X150" i="1"/>
  <c r="W150" i="1"/>
  <c r="U150" i="1"/>
  <c r="R150" i="1"/>
  <c r="Q150" i="1"/>
  <c r="P150" i="1"/>
  <c r="O150" i="1"/>
  <c r="N150" i="1"/>
  <c r="X149" i="1"/>
  <c r="W149" i="1"/>
  <c r="T149" i="1"/>
  <c r="S149" i="1"/>
  <c r="O149" i="1"/>
  <c r="N149" i="1"/>
  <c r="W148" i="1"/>
  <c r="V148" i="1"/>
  <c r="U148" i="1"/>
  <c r="T148" i="1"/>
  <c r="R148" i="1"/>
  <c r="Q148" i="1"/>
  <c r="P148" i="1"/>
  <c r="N148" i="1"/>
  <c r="X147" i="1"/>
  <c r="W147" i="1"/>
  <c r="V147" i="1"/>
  <c r="U147" i="1"/>
  <c r="T147" i="1"/>
  <c r="R147" i="1"/>
  <c r="Q147" i="1"/>
  <c r="O147" i="1"/>
  <c r="N147" i="1"/>
  <c r="V146" i="1"/>
  <c r="U146" i="1"/>
  <c r="Q146" i="1"/>
  <c r="O146" i="1"/>
  <c r="N146" i="1"/>
  <c r="W145" i="1"/>
  <c r="S145" i="1"/>
  <c r="P145" i="1"/>
  <c r="O145" i="1"/>
  <c r="N145" i="1"/>
  <c r="X144" i="1"/>
  <c r="W144" i="1"/>
  <c r="V144" i="1"/>
  <c r="U144" i="1"/>
  <c r="T144" i="1"/>
  <c r="R144" i="1"/>
  <c r="Q144" i="1"/>
  <c r="O144" i="1"/>
  <c r="N144" i="1"/>
  <c r="X143" i="1"/>
  <c r="W143" i="1"/>
  <c r="V143" i="1"/>
  <c r="U143" i="1"/>
  <c r="T143" i="1"/>
  <c r="S143" i="1"/>
  <c r="R143" i="1"/>
  <c r="Q143" i="1"/>
  <c r="P143" i="1"/>
  <c r="O143" i="1"/>
  <c r="N143" i="1"/>
  <c r="X142" i="1"/>
  <c r="W142" i="1"/>
  <c r="V142" i="1"/>
  <c r="U142" i="1"/>
  <c r="T142" i="1"/>
  <c r="R142" i="1"/>
  <c r="Q142" i="1"/>
  <c r="P142" i="1"/>
  <c r="O142" i="1"/>
  <c r="N142" i="1"/>
  <c r="W141" i="1"/>
  <c r="V141" i="1"/>
  <c r="U141" i="1"/>
  <c r="T141" i="1"/>
  <c r="S141" i="1"/>
  <c r="R141" i="1"/>
  <c r="Q141" i="1"/>
  <c r="P141" i="1"/>
  <c r="O141" i="1"/>
  <c r="N141" i="1"/>
  <c r="W140" i="1"/>
  <c r="V140" i="1"/>
  <c r="U140" i="1"/>
  <c r="R140" i="1"/>
  <c r="Q140" i="1"/>
  <c r="N140" i="1"/>
  <c r="W139" i="1"/>
  <c r="V139" i="1"/>
  <c r="U139" i="1"/>
  <c r="R139" i="1"/>
  <c r="O139" i="1"/>
  <c r="N139" i="1"/>
  <c r="U138" i="1"/>
  <c r="P138" i="1"/>
  <c r="O138" i="1"/>
  <c r="N138" i="1"/>
  <c r="W137" i="1"/>
  <c r="V137" i="1"/>
  <c r="U137" i="1"/>
  <c r="S137" i="1"/>
  <c r="Q137" i="1"/>
  <c r="N137" i="1"/>
  <c r="W136" i="1"/>
  <c r="R136" i="1"/>
  <c r="O136" i="1"/>
  <c r="N136" i="1"/>
  <c r="W135" i="1"/>
  <c r="V135" i="1"/>
  <c r="U135" i="1"/>
  <c r="O135" i="1"/>
  <c r="N135" i="1"/>
  <c r="W134" i="1"/>
  <c r="V134" i="1"/>
  <c r="U134" i="1"/>
  <c r="Q134" i="1"/>
  <c r="P134" i="1"/>
  <c r="O134" i="1"/>
  <c r="N134" i="1"/>
  <c r="X133" i="1"/>
  <c r="W133" i="1"/>
  <c r="V133" i="1"/>
  <c r="U133" i="1"/>
  <c r="T133" i="1"/>
  <c r="S133" i="1"/>
  <c r="R133" i="1"/>
  <c r="O133" i="1"/>
  <c r="N133" i="1"/>
  <c r="X130" i="1"/>
  <c r="W130" i="1"/>
  <c r="V130" i="1"/>
  <c r="U130" i="1"/>
  <c r="T130" i="1"/>
  <c r="S130" i="1"/>
  <c r="R130" i="1"/>
  <c r="Q130" i="1"/>
  <c r="P130" i="1"/>
  <c r="N130" i="1"/>
  <c r="W127" i="1"/>
  <c r="V127" i="1"/>
  <c r="U127" i="1"/>
  <c r="T127" i="1"/>
  <c r="S127" i="1"/>
  <c r="R127" i="1"/>
  <c r="Q127" i="1"/>
  <c r="P127" i="1"/>
  <c r="O127" i="1"/>
  <c r="N127" i="1"/>
  <c r="X118" i="1"/>
  <c r="W118" i="1"/>
  <c r="V118" i="1"/>
  <c r="U118" i="1"/>
  <c r="S118" i="1"/>
  <c r="R118" i="1"/>
  <c r="Q118" i="1"/>
  <c r="P118" i="1"/>
  <c r="O118" i="1"/>
  <c r="N118" i="1"/>
  <c r="W117" i="1"/>
  <c r="O117" i="1"/>
  <c r="N117" i="1"/>
  <c r="W116" i="1"/>
  <c r="V116" i="1"/>
  <c r="U116" i="1"/>
  <c r="T116" i="1"/>
  <c r="S116" i="1"/>
  <c r="R116" i="1"/>
  <c r="P116" i="1"/>
  <c r="O116" i="1"/>
  <c r="N116" i="1"/>
  <c r="W115" i="1"/>
  <c r="U115" i="1"/>
  <c r="T115" i="1"/>
  <c r="Q115" i="1"/>
  <c r="P115" i="1"/>
  <c r="O115" i="1"/>
  <c r="N115" i="1"/>
  <c r="X114" i="1"/>
  <c r="W114" i="1"/>
  <c r="V114" i="1"/>
  <c r="U114" i="1"/>
  <c r="T114" i="1"/>
  <c r="R114" i="1"/>
  <c r="O114" i="1"/>
  <c r="N114" i="1"/>
  <c r="W113" i="1"/>
  <c r="V113" i="1"/>
  <c r="U113" i="1"/>
  <c r="S113" i="1"/>
  <c r="Q113" i="1"/>
  <c r="P113" i="1"/>
  <c r="O113" i="1"/>
  <c r="N113" i="1"/>
  <c r="X112" i="1"/>
  <c r="W112" i="1"/>
  <c r="U112" i="1"/>
  <c r="T112" i="1"/>
  <c r="R112" i="1"/>
  <c r="Q112" i="1"/>
  <c r="P112" i="1"/>
  <c r="O112" i="1"/>
  <c r="N112" i="1"/>
  <c r="X111" i="1"/>
  <c r="W111" i="1"/>
  <c r="V111" i="1"/>
  <c r="U111" i="1"/>
  <c r="T111" i="1"/>
  <c r="S111" i="1"/>
  <c r="R111" i="1"/>
  <c r="Q111" i="1"/>
  <c r="P111" i="1"/>
  <c r="O111" i="1"/>
  <c r="N111" i="1"/>
  <c r="X110" i="1"/>
  <c r="W110" i="1"/>
  <c r="V110" i="1"/>
  <c r="U110" i="1"/>
  <c r="T110" i="1"/>
  <c r="S110" i="1"/>
  <c r="R110" i="1"/>
  <c r="O110" i="1"/>
  <c r="N110" i="1"/>
  <c r="W106" i="1"/>
  <c r="V106" i="1"/>
  <c r="U106" i="1"/>
  <c r="Q106" i="1"/>
  <c r="P106" i="1"/>
  <c r="O106" i="1"/>
  <c r="N106" i="1"/>
  <c r="X105" i="1"/>
  <c r="W105" i="1"/>
  <c r="U105" i="1"/>
  <c r="T105" i="1"/>
  <c r="R105" i="1"/>
  <c r="Q105" i="1"/>
  <c r="P105" i="1"/>
  <c r="O105" i="1"/>
  <c r="N105" i="1"/>
  <c r="W104" i="1"/>
  <c r="V104" i="1"/>
  <c r="U104" i="1"/>
  <c r="Q104" i="1"/>
  <c r="P104" i="1"/>
  <c r="O104" i="1"/>
  <c r="N104" i="1"/>
  <c r="W103" i="1"/>
  <c r="U103" i="1"/>
  <c r="R103" i="1"/>
  <c r="O103" i="1"/>
  <c r="N103" i="1"/>
  <c r="W102" i="1"/>
  <c r="V102" i="1"/>
  <c r="U102" i="1"/>
  <c r="R102" i="1"/>
  <c r="Q102" i="1"/>
  <c r="O102" i="1"/>
  <c r="N102" i="1"/>
  <c r="W101" i="1"/>
  <c r="V101" i="1"/>
  <c r="U101" i="1"/>
  <c r="T101" i="1"/>
  <c r="Q101" i="1"/>
  <c r="W100" i="1"/>
  <c r="U100" i="1"/>
  <c r="R100" i="1"/>
  <c r="Q100" i="1"/>
  <c r="P100" i="1"/>
  <c r="O100" i="1"/>
  <c r="N100" i="1"/>
  <c r="X99" i="1"/>
  <c r="W99" i="1"/>
  <c r="V99" i="1"/>
  <c r="U99" i="1"/>
  <c r="T99" i="1"/>
  <c r="S99" i="1"/>
  <c r="R99" i="1"/>
  <c r="P99" i="1"/>
  <c r="O99" i="1"/>
  <c r="N99" i="1"/>
  <c r="X98" i="1"/>
  <c r="W98" i="1"/>
  <c r="V98" i="1"/>
  <c r="U98" i="1"/>
  <c r="T98" i="1"/>
  <c r="R98" i="1"/>
  <c r="Q98" i="1"/>
  <c r="P98" i="1"/>
  <c r="N98" i="1"/>
  <c r="U97" i="1"/>
  <c r="T97" i="1"/>
  <c r="R97" i="1"/>
  <c r="Q97" i="1"/>
  <c r="P97" i="1"/>
  <c r="O97" i="1"/>
  <c r="N97" i="1"/>
  <c r="X96" i="1"/>
  <c r="W96" i="1"/>
  <c r="V96" i="1"/>
  <c r="U96" i="1"/>
  <c r="T96" i="1"/>
  <c r="S96" i="1"/>
  <c r="R96" i="1"/>
  <c r="Q96" i="1"/>
  <c r="P96" i="1"/>
  <c r="O96" i="1"/>
  <c r="N96" i="1"/>
  <c r="X95" i="1"/>
  <c r="W95" i="1"/>
  <c r="V95" i="1"/>
  <c r="U95" i="1"/>
  <c r="Q95" i="1"/>
  <c r="P95" i="1"/>
  <c r="O95" i="1"/>
  <c r="N95" i="1"/>
  <c r="X94" i="1"/>
  <c r="W94" i="1"/>
  <c r="V94" i="1"/>
  <c r="U94" i="1"/>
  <c r="R94" i="1"/>
  <c r="Q94" i="1"/>
  <c r="O94" i="1"/>
  <c r="N94" i="1"/>
  <c r="W93" i="1"/>
  <c r="V93" i="1"/>
  <c r="U93" i="1"/>
  <c r="R93" i="1"/>
  <c r="Q93" i="1"/>
  <c r="P93" i="1"/>
  <c r="O93" i="1"/>
  <c r="N93" i="1"/>
  <c r="X92" i="1"/>
  <c r="W92" i="1"/>
  <c r="V92" i="1"/>
  <c r="U92" i="1"/>
  <c r="T92" i="1"/>
  <c r="S92" i="1"/>
  <c r="R92" i="1"/>
  <c r="Q92" i="1"/>
  <c r="P92" i="1"/>
  <c r="O92" i="1"/>
  <c r="N92" i="1"/>
  <c r="X91" i="1"/>
  <c r="W91" i="1"/>
  <c r="U91" i="1"/>
  <c r="T91" i="1"/>
  <c r="R91" i="1"/>
  <c r="Q91" i="1"/>
  <c r="P91" i="1"/>
  <c r="O91" i="1"/>
  <c r="N91" i="1"/>
  <c r="X90" i="1"/>
  <c r="W90" i="1"/>
  <c r="V90" i="1"/>
  <c r="U90" i="1"/>
  <c r="T90" i="1"/>
  <c r="S90" i="1"/>
  <c r="R90" i="1"/>
  <c r="Q90" i="1"/>
  <c r="P90" i="1"/>
  <c r="O90" i="1"/>
  <c r="N90" i="1"/>
  <c r="W89" i="1"/>
  <c r="U89" i="1"/>
  <c r="S89" i="1"/>
  <c r="R89" i="1"/>
  <c r="Q89" i="1"/>
  <c r="P89" i="1"/>
  <c r="O89" i="1"/>
  <c r="N89" i="1"/>
  <c r="X88" i="1"/>
  <c r="W88" i="1"/>
  <c r="V88" i="1"/>
  <c r="U88" i="1"/>
  <c r="T88" i="1"/>
  <c r="S88" i="1"/>
  <c r="R88" i="1"/>
  <c r="Q88" i="1"/>
  <c r="P88" i="1"/>
  <c r="O88" i="1"/>
  <c r="N88" i="1"/>
  <c r="X87" i="1"/>
  <c r="W87" i="1"/>
  <c r="V87" i="1"/>
  <c r="U87" i="1"/>
  <c r="T87" i="1"/>
  <c r="R87" i="1"/>
  <c r="Q87" i="1"/>
  <c r="P87" i="1"/>
  <c r="O87" i="1"/>
  <c r="N87" i="1"/>
  <c r="X86" i="1"/>
  <c r="W86" i="1"/>
  <c r="V86" i="1"/>
  <c r="U86" i="1"/>
  <c r="T86" i="1"/>
  <c r="S86" i="1"/>
  <c r="R86" i="1"/>
  <c r="Q86" i="1"/>
  <c r="P86" i="1"/>
  <c r="O86" i="1"/>
  <c r="N86" i="1"/>
  <c r="W85" i="1"/>
  <c r="U85" i="1"/>
  <c r="T85" i="1"/>
  <c r="P85" i="1"/>
  <c r="O85" i="1"/>
  <c r="N85" i="1"/>
  <c r="X82" i="1"/>
  <c r="W82" i="1"/>
  <c r="U82" i="1"/>
  <c r="T82" i="1"/>
  <c r="S82" i="1"/>
  <c r="R82" i="1"/>
  <c r="Q82" i="1"/>
  <c r="O82" i="1"/>
  <c r="N82" i="1"/>
  <c r="X81" i="1"/>
  <c r="W81" i="1"/>
  <c r="U81" i="1"/>
  <c r="T81" i="1"/>
  <c r="S81" i="1"/>
  <c r="Q81" i="1"/>
  <c r="P81" i="1"/>
  <c r="O81" i="1"/>
  <c r="N81" i="1"/>
  <c r="X80" i="1"/>
  <c r="W80" i="1"/>
  <c r="U80" i="1"/>
  <c r="S80" i="1"/>
  <c r="R80" i="1"/>
  <c r="Q80" i="1"/>
  <c r="P80" i="1"/>
  <c r="O80" i="1"/>
  <c r="N80" i="1"/>
  <c r="W79" i="1"/>
  <c r="V79" i="1"/>
  <c r="T79" i="1"/>
  <c r="S79" i="1"/>
  <c r="R79" i="1"/>
  <c r="Q79" i="1"/>
  <c r="P79" i="1"/>
  <c r="N79" i="1"/>
  <c r="X78" i="1"/>
  <c r="V78" i="1"/>
  <c r="T78" i="1"/>
  <c r="S78" i="1"/>
  <c r="R78" i="1"/>
  <c r="Q78" i="1"/>
  <c r="P78" i="1"/>
  <c r="O78" i="1"/>
  <c r="N78" i="1"/>
  <c r="X77" i="1"/>
  <c r="W77" i="1"/>
  <c r="V77" i="1"/>
  <c r="U77" i="1"/>
  <c r="T77" i="1"/>
  <c r="S77" i="1"/>
  <c r="R77" i="1"/>
  <c r="P77" i="1"/>
  <c r="O77" i="1"/>
  <c r="N77" i="1"/>
  <c r="X76" i="1"/>
  <c r="W76" i="1"/>
  <c r="V76" i="1"/>
  <c r="U76" i="1"/>
  <c r="T76" i="1"/>
  <c r="S76" i="1"/>
  <c r="R76" i="1"/>
  <c r="Q76" i="1"/>
  <c r="P76" i="1"/>
  <c r="O76" i="1"/>
  <c r="N76" i="1"/>
  <c r="W75" i="1"/>
  <c r="V75" i="1"/>
  <c r="U75" i="1"/>
  <c r="R75" i="1"/>
  <c r="P75" i="1"/>
  <c r="O75" i="1"/>
  <c r="N75" i="1"/>
  <c r="X73" i="1"/>
  <c r="V73" i="1"/>
  <c r="U73" i="1"/>
  <c r="T73" i="1"/>
  <c r="R73" i="1"/>
  <c r="Q73" i="1"/>
  <c r="P73" i="1"/>
  <c r="O73" i="1"/>
  <c r="N73" i="1"/>
  <c r="X71" i="1"/>
  <c r="W71" i="1"/>
  <c r="V71" i="1"/>
  <c r="U71" i="1"/>
  <c r="T71" i="1"/>
  <c r="S71" i="1"/>
  <c r="R71" i="1"/>
  <c r="P71" i="1"/>
  <c r="O71" i="1"/>
  <c r="N71" i="1"/>
  <c r="X70" i="1"/>
  <c r="W70" i="1"/>
  <c r="V70" i="1"/>
  <c r="U70" i="1"/>
  <c r="T70" i="1"/>
  <c r="S70" i="1"/>
  <c r="R70" i="1"/>
  <c r="P70" i="1"/>
  <c r="O70" i="1"/>
  <c r="N70" i="1"/>
  <c r="X69" i="1"/>
  <c r="W69" i="1"/>
  <c r="U69" i="1"/>
  <c r="T69" i="1"/>
  <c r="R69" i="1"/>
  <c r="Q69" i="1"/>
  <c r="P69" i="1"/>
  <c r="O69" i="1"/>
  <c r="N69" i="1"/>
  <c r="W68" i="1"/>
  <c r="V68" i="1"/>
  <c r="T68" i="1"/>
  <c r="P68" i="1"/>
  <c r="O68" i="1"/>
  <c r="N68" i="1"/>
  <c r="V67" i="1"/>
  <c r="U67" i="1"/>
  <c r="T67" i="1"/>
  <c r="S67" i="1"/>
  <c r="P67" i="1"/>
  <c r="O67" i="1"/>
  <c r="N67" i="1"/>
  <c r="U66" i="1"/>
  <c r="Q66" i="1"/>
  <c r="P66" i="1"/>
  <c r="N66" i="1"/>
  <c r="U64" i="1"/>
  <c r="R64" i="1"/>
  <c r="P64" i="1"/>
  <c r="O64" i="1"/>
  <c r="N64" i="1"/>
  <c r="P61" i="1"/>
  <c r="O61" i="1"/>
  <c r="N61" i="1"/>
  <c r="O60" i="1"/>
  <c r="N60" i="1"/>
  <c r="W57" i="1"/>
  <c r="V57" i="1"/>
  <c r="U57" i="1"/>
  <c r="T57" i="1"/>
  <c r="R57" i="1"/>
  <c r="Q57" i="1"/>
  <c r="P57" i="1"/>
  <c r="O57" i="1"/>
  <c r="N57" i="1"/>
  <c r="X56" i="1"/>
  <c r="U56" i="1"/>
  <c r="S56" i="1"/>
  <c r="P56" i="1"/>
  <c r="O56" i="1"/>
  <c r="N56" i="1"/>
  <c r="X55" i="1"/>
  <c r="W55" i="1"/>
  <c r="V55" i="1"/>
  <c r="U55" i="1"/>
  <c r="T55" i="1"/>
  <c r="S55" i="1"/>
  <c r="O55" i="1"/>
  <c r="N55" i="1"/>
  <c r="X54" i="1"/>
  <c r="W54" i="1"/>
  <c r="U54" i="1"/>
  <c r="T54" i="1"/>
  <c r="S54" i="1"/>
  <c r="R54" i="1"/>
  <c r="P54" i="1"/>
  <c r="O54" i="1"/>
  <c r="N54" i="1"/>
  <c r="X53" i="1"/>
  <c r="W53" i="1"/>
  <c r="V53" i="1"/>
  <c r="U53" i="1"/>
  <c r="T53" i="1"/>
  <c r="S53" i="1"/>
  <c r="R53" i="1"/>
  <c r="O53" i="1"/>
  <c r="N53" i="1"/>
  <c r="V52" i="1"/>
  <c r="T52" i="1"/>
  <c r="R52" i="1"/>
  <c r="Q52" i="1"/>
  <c r="O52" i="1"/>
  <c r="N52" i="1"/>
  <c r="X25" i="1"/>
  <c r="V25" i="1"/>
  <c r="U25" i="1"/>
  <c r="T25" i="1"/>
  <c r="S25" i="1"/>
  <c r="R25" i="1"/>
  <c r="Q25" i="1"/>
  <c r="P25" i="1"/>
  <c r="O25" i="1"/>
  <c r="N25" i="1"/>
  <c r="X24" i="1"/>
  <c r="V24" i="1"/>
  <c r="U24" i="1"/>
  <c r="T24" i="1"/>
  <c r="Q24" i="1"/>
  <c r="P24" i="1"/>
  <c r="O24" i="1"/>
  <c r="N24" i="1"/>
  <c r="X22" i="1"/>
  <c r="W22" i="1"/>
  <c r="V22" i="1"/>
  <c r="U22" i="1"/>
  <c r="T22" i="1"/>
  <c r="R22" i="1"/>
  <c r="Q22" i="1"/>
  <c r="P22" i="1"/>
  <c r="O22" i="1"/>
  <c r="N22" i="1"/>
  <c r="X19" i="1"/>
  <c r="V19" i="1"/>
  <c r="U19" i="1"/>
  <c r="T19" i="1"/>
  <c r="S19" i="1"/>
  <c r="R19" i="1"/>
  <c r="Q19" i="1"/>
  <c r="P19" i="1"/>
  <c r="O19" i="1"/>
  <c r="N19" i="1"/>
  <c r="X18" i="1"/>
  <c r="W18" i="1"/>
  <c r="V18" i="1"/>
  <c r="U18" i="1"/>
  <c r="T18" i="1"/>
  <c r="R18" i="1"/>
  <c r="Q18" i="1"/>
  <c r="P18" i="1"/>
  <c r="O18" i="1"/>
  <c r="N18" i="1"/>
  <c r="X17" i="1"/>
  <c r="V17" i="1"/>
  <c r="U17" i="1"/>
  <c r="T17" i="1"/>
  <c r="R17" i="1"/>
  <c r="Q17" i="1"/>
  <c r="P17" i="1"/>
  <c r="O17" i="1"/>
  <c r="N17" i="1"/>
  <c r="X12" i="1"/>
  <c r="V12" i="1"/>
  <c r="U12" i="1"/>
  <c r="T12" i="1"/>
  <c r="S12" i="1"/>
  <c r="Q12" i="1"/>
  <c r="P12" i="1"/>
  <c r="O12" i="1"/>
  <c r="N12" i="1"/>
  <c r="X11" i="1"/>
  <c r="W11" i="1"/>
  <c r="V11" i="1"/>
  <c r="U11" i="1"/>
  <c r="T11" i="1"/>
  <c r="Q11" i="1"/>
  <c r="P11" i="1"/>
  <c r="O11" i="1"/>
  <c r="N11" i="1"/>
  <c r="Y215" i="1"/>
  <c r="AB215" i="1" s="1"/>
  <c r="Y214" i="1"/>
  <c r="AB214" i="1" s="1"/>
  <c r="Y213" i="1"/>
  <c r="AB213" i="1" s="1"/>
  <c r="Y212" i="1"/>
  <c r="AB212" i="1" s="1"/>
  <c r="Y210" i="1"/>
  <c r="AB210" i="1" s="1"/>
  <c r="Y206" i="1"/>
  <c r="AB206" i="1" s="1"/>
  <c r="Y205" i="1"/>
  <c r="AB205" i="1" s="1"/>
  <c r="Y201" i="1"/>
  <c r="AB201" i="1" s="1"/>
  <c r="Y200" i="1"/>
  <c r="AB200" i="1" s="1"/>
  <c r="Y197" i="1"/>
  <c r="AB197" i="1" s="1"/>
  <c r="Y196" i="1"/>
  <c r="AB196" i="1" s="1"/>
  <c r="Y195" i="1"/>
  <c r="AB195" i="1" s="1"/>
  <c r="Y194" i="1"/>
  <c r="AB194" i="1" s="1"/>
  <c r="Y193" i="1"/>
  <c r="AB193" i="1" s="1"/>
  <c r="Y192" i="1"/>
  <c r="AB192" i="1" s="1"/>
  <c r="Y191" i="1"/>
  <c r="AB191" i="1" s="1"/>
  <c r="Y190" i="1"/>
  <c r="AB190" i="1" s="1"/>
  <c r="Y199" i="1"/>
  <c r="AB199" i="1" s="1"/>
  <c r="Y198" i="1"/>
  <c r="AB198" i="1" s="1"/>
  <c r="Y189" i="1"/>
  <c r="AB189" i="1" s="1"/>
  <c r="Y185" i="1"/>
  <c r="AB185" i="1" s="1"/>
  <c r="Y184" i="1"/>
  <c r="AB184" i="1" s="1"/>
  <c r="Y188" i="1"/>
  <c r="AB188" i="1" s="1"/>
  <c r="Y187" i="1"/>
  <c r="AB187" i="1" s="1"/>
  <c r="Y186" i="1"/>
  <c r="AB186" i="1" s="1"/>
  <c r="Y183" i="1"/>
  <c r="AB183" i="1" s="1"/>
  <c r="Y182" i="1"/>
  <c r="AB182" i="1" s="1"/>
  <c r="Y181" i="1"/>
  <c r="AB181" i="1" s="1"/>
  <c r="Y180" i="1"/>
  <c r="AB180" i="1" s="1"/>
  <c r="Y177" i="1"/>
  <c r="AB177" i="1" s="1"/>
  <c r="Y176" i="1"/>
  <c r="AB176" i="1" s="1"/>
  <c r="Y175" i="1"/>
  <c r="AB175" i="1" s="1"/>
  <c r="Y169" i="1"/>
  <c r="AB169" i="1" s="1"/>
  <c r="Y168" i="1"/>
  <c r="AB168" i="1" s="1"/>
  <c r="Y167" i="1"/>
  <c r="AB167" i="1" s="1"/>
  <c r="Y166" i="1"/>
  <c r="AB166" i="1" s="1"/>
  <c r="Y165" i="1"/>
  <c r="AB165" i="1" s="1"/>
  <c r="Y164" i="1"/>
  <c r="AB164" i="1" s="1"/>
  <c r="Y163" i="1"/>
  <c r="AB163" i="1" s="1"/>
  <c r="Y162" i="1"/>
  <c r="AB162" i="1" s="1"/>
  <c r="Y161" i="1"/>
  <c r="AB161" i="1" s="1"/>
  <c r="Y160" i="1"/>
  <c r="AB160" i="1" s="1"/>
  <c r="Y159" i="1"/>
  <c r="AB159" i="1" s="1"/>
  <c r="Y158" i="1"/>
  <c r="AB158" i="1" s="1"/>
  <c r="Y154" i="1"/>
  <c r="AB154" i="1" s="1"/>
  <c r="Y132" i="1"/>
  <c r="AB132" i="1" s="1"/>
  <c r="Y131" i="1"/>
  <c r="AB131" i="1" s="1"/>
  <c r="Y129" i="1"/>
  <c r="AB129" i="1" s="1"/>
  <c r="Y128" i="1"/>
  <c r="AB128" i="1" s="1"/>
  <c r="Y125" i="1"/>
  <c r="AB125" i="1" s="1"/>
  <c r="Y120" i="1"/>
  <c r="AB120" i="1" s="1"/>
  <c r="Y119" i="1"/>
  <c r="AB119" i="1" s="1"/>
  <c r="Y109" i="1"/>
  <c r="AB109" i="1" s="1"/>
  <c r="Y108" i="1"/>
  <c r="AB108" i="1" s="1"/>
  <c r="Y107" i="1"/>
  <c r="AB107" i="1" s="1"/>
  <c r="Y84" i="1"/>
  <c r="AB84" i="1" s="1"/>
  <c r="Y83" i="1"/>
  <c r="AB83" i="1" s="1"/>
  <c r="Y74" i="1"/>
  <c r="AB74" i="1" s="1"/>
  <c r="Y63" i="1"/>
  <c r="AB63" i="1" s="1"/>
  <c r="Y58" i="1"/>
  <c r="AB58" i="1" s="1"/>
  <c r="Y51" i="1"/>
  <c r="AB51" i="1" s="1"/>
  <c r="Y47" i="1"/>
  <c r="AB47" i="1" s="1"/>
  <c r="Y46" i="1"/>
  <c r="AB46" i="1" s="1"/>
  <c r="Y45" i="1"/>
  <c r="AB45" i="1" s="1"/>
  <c r="Y44" i="1"/>
  <c r="AB44" i="1" s="1"/>
  <c r="Y43" i="1"/>
  <c r="AB43" i="1" s="1"/>
  <c r="Y42" i="1"/>
  <c r="AB42" i="1" s="1"/>
  <c r="Y41" i="1"/>
  <c r="AB41" i="1" s="1"/>
  <c r="Y40" i="1"/>
  <c r="AB40" i="1" s="1"/>
  <c r="Y39" i="1"/>
  <c r="AB39" i="1" s="1"/>
  <c r="Y38" i="1"/>
  <c r="AB38" i="1" s="1"/>
  <c r="Y37" i="1"/>
  <c r="AB37" i="1" s="1"/>
  <c r="Y36" i="1"/>
  <c r="AB36" i="1" s="1"/>
  <c r="Y35" i="1"/>
  <c r="AB35" i="1" s="1"/>
  <c r="Y34" i="1"/>
  <c r="AB34" i="1" s="1"/>
  <c r="Y33" i="1"/>
  <c r="AB33" i="1" s="1"/>
  <c r="Y27" i="1"/>
  <c r="AB27" i="1" s="1"/>
  <c r="Y32" i="1"/>
  <c r="AB32" i="1" s="1"/>
  <c r="Y31" i="1"/>
  <c r="AB31" i="1" s="1"/>
  <c r="Y30" i="1"/>
  <c r="AB30" i="1" s="1"/>
  <c r="Y29" i="1"/>
  <c r="AB29" i="1" s="1"/>
  <c r="Y28" i="1"/>
  <c r="AB28" i="1" s="1"/>
  <c r="Y26" i="1"/>
  <c r="AB26" i="1" s="1"/>
  <c r="Y23" i="1"/>
  <c r="AB23" i="1" s="1"/>
  <c r="Y21" i="1"/>
  <c r="AB21" i="1" s="1"/>
  <c r="Y20" i="1"/>
  <c r="AB20" i="1" s="1"/>
  <c r="Y10" i="1"/>
  <c r="AB10" i="1" s="1"/>
  <c r="Y16" i="1"/>
  <c r="AB16" i="1" s="1"/>
  <c r="Y15" i="1"/>
  <c r="AB15" i="1" s="1"/>
  <c r="Y14" i="1"/>
  <c r="AB14" i="1" s="1"/>
  <c r="Y13" i="1"/>
  <c r="AB13" i="1" s="1"/>
  <c r="Y76" i="1" l="1"/>
  <c r="Y88" i="1"/>
  <c r="Y96" i="1"/>
  <c r="Y111" i="1"/>
  <c r="Y130" i="1"/>
  <c r="Y86" i="1"/>
  <c r="Y90" i="1"/>
  <c r="Y92" i="1"/>
  <c r="Y143" i="1"/>
  <c r="H55" i="1" l="1"/>
  <c r="H106" i="1"/>
  <c r="H56" i="1"/>
  <c r="H71" i="1"/>
  <c r="H12" i="1"/>
  <c r="H85" i="1"/>
  <c r="H110" i="1"/>
  <c r="H69" i="1"/>
  <c r="H93" i="1"/>
  <c r="H95" i="1"/>
  <c r="H82" i="1"/>
  <c r="H19" i="1"/>
  <c r="H118" i="1" l="1"/>
  <c r="H104" i="1"/>
  <c r="H67" i="1"/>
  <c r="H174" i="1"/>
  <c r="H149" i="1"/>
  <c r="H144" i="1"/>
  <c r="H75" i="1"/>
  <c r="H25" i="1"/>
  <c r="H112" i="1"/>
  <c r="H24" i="1"/>
  <c r="H148" i="1"/>
  <c r="H155" i="1"/>
  <c r="H89" i="1"/>
  <c r="H66" i="1"/>
  <c r="H151" i="1"/>
  <c r="H133" i="1"/>
  <c r="H135" i="1"/>
  <c r="H60" i="1"/>
  <c r="H145" i="1"/>
  <c r="H77" i="1"/>
  <c r="H140" i="1"/>
  <c r="H105" i="1"/>
  <c r="H97" i="1"/>
  <c r="H171" i="1"/>
  <c r="H139" i="1"/>
  <c r="H87" i="1"/>
  <c r="H68" i="1"/>
  <c r="H99" i="1"/>
  <c r="H130" i="1"/>
  <c r="AB130" i="1"/>
  <c r="H80" i="1"/>
  <c r="H61" i="1"/>
  <c r="H170" i="1"/>
  <c r="H117" i="1"/>
  <c r="H141" i="1"/>
  <c r="H150" i="1"/>
  <c r="H81" i="1"/>
  <c r="H54" i="1"/>
  <c r="H152" i="1"/>
  <c r="H98" i="1"/>
  <c r="H138" i="1"/>
  <c r="H142" i="1"/>
  <c r="H211" i="1"/>
  <c r="H153" i="1"/>
  <c r="H102" i="1"/>
  <c r="H18" i="1"/>
  <c r="H53" i="1"/>
  <c r="H52" i="1"/>
  <c r="H157" i="1"/>
  <c r="H115" i="1"/>
  <c r="H146" i="1"/>
  <c r="H114" i="1"/>
  <c r="H94" i="1"/>
  <c r="H143" i="1"/>
  <c r="AB143" i="1"/>
  <c r="H113" i="1"/>
  <c r="H64" i="1"/>
  <c r="H127" i="1"/>
  <c r="H78" i="1"/>
  <c r="H134" i="1"/>
  <c r="H17" i="1"/>
  <c r="H103" i="1"/>
  <c r="H22" i="1"/>
  <c r="H101" i="1"/>
  <c r="H57" i="1"/>
  <c r="H73" i="1"/>
  <c r="H116" i="1"/>
  <c r="H70" i="1"/>
  <c r="H147" i="1"/>
  <c r="H137" i="1"/>
  <c r="H136" i="1"/>
  <c r="H79" i="1"/>
  <c r="H96" i="1"/>
  <c r="AB96" i="1"/>
  <c r="H172" i="1"/>
  <c r="H156" i="1"/>
  <c r="H100" i="1"/>
  <c r="H91" i="1"/>
  <c r="H111" i="1" l="1"/>
  <c r="AB111" i="1"/>
  <c r="H92" i="1"/>
  <c r="AB92" i="1"/>
  <c r="H86" i="1"/>
  <c r="AB86" i="1"/>
  <c r="H76" i="1"/>
  <c r="AB76" i="1"/>
  <c r="H90" i="1"/>
  <c r="AB90" i="1"/>
  <c r="H88" i="1"/>
  <c r="AB88" i="1"/>
  <c r="Y61" i="1" l="1"/>
  <c r="AB61" i="1" s="1"/>
  <c r="Q56" i="1" l="1"/>
  <c r="Q114" i="1"/>
  <c r="P110" i="2"/>
  <c r="C87" i="1"/>
  <c r="X101" i="1"/>
  <c r="D156" i="1"/>
  <c r="S156" i="1"/>
  <c r="R151" i="2"/>
  <c r="S117" i="1"/>
  <c r="W66" i="1"/>
  <c r="V63" i="2"/>
  <c r="D106" i="1"/>
  <c r="D54" i="1"/>
  <c r="C25" i="1"/>
  <c r="P139" i="1"/>
  <c r="O134" i="2"/>
  <c r="R135" i="1"/>
  <c r="Q130" i="2"/>
  <c r="X100" i="1"/>
  <c r="X141" i="1"/>
  <c r="Y141" i="1" s="1"/>
  <c r="AB141" i="1" s="1"/>
  <c r="X136" i="2"/>
  <c r="AA136" i="2" s="1"/>
  <c r="X113" i="1"/>
  <c r="W109" i="2"/>
  <c r="C150" i="1"/>
  <c r="R12" i="1"/>
  <c r="C139" i="1"/>
  <c r="T140" i="1"/>
  <c r="W78" i="1"/>
  <c r="V75" i="2"/>
  <c r="S140" i="1"/>
  <c r="U78" i="1"/>
  <c r="T75" i="2"/>
  <c r="P140" i="1"/>
  <c r="C56" i="1"/>
  <c r="D157" i="1"/>
  <c r="C96" i="1"/>
  <c r="R151" i="1"/>
  <c r="Q146" i="2"/>
  <c r="C99" i="1"/>
  <c r="X174" i="1"/>
  <c r="T104" i="1"/>
  <c r="S100" i="2"/>
  <c r="R138" i="1"/>
  <c r="Q133" i="2"/>
  <c r="D19" i="1"/>
  <c r="V66" i="1"/>
  <c r="U63" i="2"/>
  <c r="C53" i="1"/>
  <c r="S98" i="1"/>
  <c r="Y98" i="1" s="1"/>
  <c r="AB98" i="1" s="1"/>
  <c r="R94" i="2"/>
  <c r="X94" i="2" s="1"/>
  <c r="AA94" i="2" s="1"/>
  <c r="X57" i="1"/>
  <c r="W57" i="2"/>
  <c r="X103" i="1"/>
  <c r="W17" i="1"/>
  <c r="V17" i="2"/>
  <c r="C80" i="1"/>
  <c r="W24" i="1"/>
  <c r="V24" i="2"/>
  <c r="P147" i="1"/>
  <c r="O142" i="2"/>
  <c r="U68" i="1"/>
  <c r="T65" i="2"/>
  <c r="R85" i="1"/>
  <c r="D137" i="1"/>
  <c r="P137" i="1"/>
  <c r="Q53" i="1"/>
  <c r="D112" i="1"/>
  <c r="C112" i="1"/>
  <c r="D61" i="1"/>
  <c r="D78" i="1"/>
  <c r="C61" i="1"/>
  <c r="S211" i="1"/>
  <c r="Y211" i="1" s="1"/>
  <c r="AB211" i="1" s="1"/>
  <c r="R206" i="2"/>
  <c r="X206" i="2" s="1"/>
  <c r="AA206" i="2" s="1"/>
  <c r="U136" i="1"/>
  <c r="S64" i="1"/>
  <c r="R61" i="2"/>
  <c r="C22" i="1"/>
  <c r="C70" i="1"/>
  <c r="C102" i="1"/>
  <c r="Q70" i="1"/>
  <c r="Y70" i="1" s="1"/>
  <c r="AB70" i="1" s="1"/>
  <c r="X67" i="2"/>
  <c r="AA67" i="2" s="1"/>
  <c r="T95" i="1"/>
  <c r="S91" i="2"/>
  <c r="S95" i="1"/>
  <c r="R91" i="2"/>
  <c r="D69" i="1"/>
  <c r="V150" i="1"/>
  <c r="U145" i="2"/>
  <c r="R137" i="1"/>
  <c r="Q132" i="2"/>
  <c r="T94" i="1"/>
  <c r="S90" i="2"/>
  <c r="Q139" i="1"/>
  <c r="Q75" i="1"/>
  <c r="C152" i="1"/>
  <c r="S105" i="1"/>
  <c r="D90" i="1"/>
  <c r="W172" i="1"/>
  <c r="Y172" i="1" s="1"/>
  <c r="AB172" i="1" s="1"/>
  <c r="V167" i="2"/>
  <c r="X167" i="2" s="1"/>
  <c r="AA167" i="2" s="1"/>
  <c r="W138" i="1"/>
  <c r="V133" i="2"/>
  <c r="C89" i="1"/>
  <c r="R146" i="1"/>
  <c r="Q141" i="2"/>
  <c r="S73" i="1"/>
  <c r="R70" i="2"/>
  <c r="D76" i="1"/>
  <c r="Q77" i="1"/>
  <c r="Y77" i="1" s="1"/>
  <c r="AB77" i="1" s="1"/>
  <c r="P74" i="2"/>
  <c r="X74" i="2" s="1"/>
  <c r="AA74" i="2" s="1"/>
  <c r="Q153" i="1"/>
  <c r="P148" i="2"/>
  <c r="V156" i="1"/>
  <c r="U151" i="2"/>
  <c r="V81" i="1"/>
  <c r="U78" i="2"/>
  <c r="C151" i="1"/>
  <c r="R95" i="1"/>
  <c r="Q91" i="2"/>
  <c r="D142" i="1"/>
  <c r="D114" i="1"/>
  <c r="C81" i="1"/>
  <c r="S101" i="1"/>
  <c r="V56" i="1"/>
  <c r="U56" i="2"/>
  <c r="D172" i="1"/>
  <c r="Q145" i="1"/>
  <c r="P140" i="2"/>
  <c r="X116" i="1"/>
  <c r="V85" i="1"/>
  <c r="U81" i="2"/>
  <c r="T135" i="1"/>
  <c r="P149" i="1"/>
  <c r="C82" i="1"/>
  <c r="C11" i="1"/>
  <c r="C100" i="1"/>
  <c r="D67" i="1"/>
  <c r="P60" i="1"/>
  <c r="Y60" i="1" s="1"/>
  <c r="AB60" i="1" s="1"/>
  <c r="X59" i="2"/>
  <c r="AA59" i="2" s="1"/>
  <c r="V138" i="1"/>
  <c r="S148" i="1"/>
  <c r="R143" i="2"/>
  <c r="T139" i="1"/>
  <c r="V145" i="1"/>
  <c r="U140" i="2"/>
  <c r="T66" i="1"/>
  <c r="T137" i="1"/>
  <c r="S132" i="2"/>
  <c r="D141" i="1"/>
  <c r="D66" i="1"/>
  <c r="V112" i="1"/>
  <c r="U108" i="2"/>
  <c r="D11" i="1"/>
  <c r="D60" i="1"/>
  <c r="Q151" i="1"/>
  <c r="Q55" i="1"/>
  <c r="P55" i="2"/>
  <c r="P110" i="1"/>
  <c r="O106" i="2"/>
  <c r="D100" i="1"/>
  <c r="C88" i="1"/>
  <c r="D110" i="1"/>
  <c r="C92" i="1"/>
  <c r="V54" i="1"/>
  <c r="U54" i="2"/>
  <c r="Q54" i="1"/>
  <c r="P54" i="2"/>
  <c r="V69" i="1"/>
  <c r="U66" i="2"/>
  <c r="D25" i="1"/>
  <c r="C174" i="1"/>
  <c r="R152" i="1"/>
  <c r="Q147" i="2"/>
  <c r="C79" i="1"/>
  <c r="P133" i="1"/>
  <c r="X68" i="1"/>
  <c r="W65" i="2"/>
  <c r="R113" i="1"/>
  <c r="Q109" i="2"/>
  <c r="X79" i="1"/>
  <c r="W76" i="2"/>
  <c r="T146" i="1"/>
  <c r="S141" i="2"/>
  <c r="X102" i="1"/>
  <c r="U52" i="1"/>
  <c r="C67" i="1"/>
  <c r="C149" i="1"/>
  <c r="C143" i="1"/>
  <c r="C153" i="1"/>
  <c r="D77" i="1"/>
  <c r="S93" i="1"/>
  <c r="W52" i="1"/>
  <c r="X134" i="1"/>
  <c r="T117" i="1"/>
  <c r="T80" i="1"/>
  <c r="S77" i="2"/>
  <c r="Q133" i="1"/>
  <c r="P128" i="2"/>
  <c r="C64" i="1"/>
  <c r="P114" i="1"/>
  <c r="O110" i="2"/>
  <c r="W25" i="1"/>
  <c r="Y25" i="1" s="1"/>
  <c r="AB25" i="1" s="1"/>
  <c r="V25" i="2"/>
  <c r="X25" i="2" s="1"/>
  <c r="AA25" i="2" s="1"/>
  <c r="D105" i="1"/>
  <c r="D75" i="1"/>
  <c r="P103" i="1"/>
  <c r="D68" i="1"/>
  <c r="C172" i="1"/>
  <c r="D91" i="1"/>
  <c r="S17" i="1"/>
  <c r="D96" i="1"/>
  <c r="C110" i="1"/>
  <c r="Q99" i="1"/>
  <c r="Y99" i="1" s="1"/>
  <c r="AB99" i="1" s="1"/>
  <c r="P95" i="2"/>
  <c r="X95" i="2" s="1"/>
  <c r="AA95" i="2" s="1"/>
  <c r="S134" i="1"/>
  <c r="R129" i="2"/>
  <c r="W174" i="1"/>
  <c r="V169" i="2"/>
  <c r="T113" i="1"/>
  <c r="S109" i="2"/>
  <c r="D94" i="1"/>
  <c r="Q85" i="1"/>
  <c r="Q135" i="1"/>
  <c r="P130" i="2"/>
  <c r="X155" i="1"/>
  <c r="R101" i="1"/>
  <c r="C117" i="1"/>
  <c r="T56" i="1"/>
  <c r="V100" i="1"/>
  <c r="U96" i="2"/>
  <c r="W153" i="1"/>
  <c r="V148" i="2"/>
  <c r="T100" i="1"/>
  <c r="S96" i="2"/>
  <c r="V153" i="1"/>
  <c r="D71" i="1"/>
  <c r="D140" i="1"/>
  <c r="C71" i="1"/>
  <c r="X117" i="1"/>
  <c r="S114" i="1"/>
  <c r="R110" i="2"/>
  <c r="D22" i="1"/>
  <c r="D153" i="1"/>
  <c r="D73" i="1"/>
  <c r="U117" i="1"/>
  <c r="V149" i="1"/>
  <c r="U144" i="2"/>
  <c r="C133" i="1"/>
  <c r="P135" i="1"/>
  <c r="V136" i="1"/>
  <c r="U131" i="2"/>
  <c r="C57" i="1"/>
  <c r="Q103" i="1"/>
  <c r="C60" i="1"/>
  <c r="C170" i="1"/>
  <c r="D98" i="1"/>
  <c r="D139" i="1"/>
  <c r="C75" i="1"/>
  <c r="C147" i="1"/>
  <c r="X127" i="1"/>
  <c r="Y127" i="1" s="1"/>
  <c r="AB127" i="1" s="1"/>
  <c r="X123" i="2"/>
  <c r="AA123" i="2" s="1"/>
  <c r="P171" i="1"/>
  <c r="Y171" i="1" s="1"/>
  <c r="AB171" i="1" s="1"/>
  <c r="O166" i="2"/>
  <c r="X166" i="2" s="1"/>
  <c r="AA166" i="2" s="1"/>
  <c r="C144" i="1"/>
  <c r="D115" i="1"/>
  <c r="T136" i="1"/>
  <c r="S131" i="2"/>
  <c r="P102" i="1"/>
  <c r="O98" i="2"/>
  <c r="Q138" i="1"/>
  <c r="Q67" i="1"/>
  <c r="D82" i="1"/>
  <c r="R117" i="1"/>
  <c r="S142" i="1"/>
  <c r="Y142" i="1" s="1"/>
  <c r="AB142" i="1" s="1"/>
  <c r="X137" i="2"/>
  <c r="AA137" i="2" s="1"/>
  <c r="V80" i="1"/>
  <c r="U77" i="2"/>
  <c r="C148" i="1"/>
  <c r="C106" i="1"/>
  <c r="C54" i="1"/>
  <c r="D103" i="1"/>
  <c r="R24" i="1"/>
  <c r="C105" i="1"/>
  <c r="D127" i="1"/>
  <c r="D171" i="1"/>
  <c r="C127" i="1"/>
  <c r="D64" i="1"/>
  <c r="C136" i="1"/>
  <c r="D81" i="1"/>
  <c r="T75" i="1"/>
  <c r="Q117" i="1"/>
  <c r="C69" i="1"/>
  <c r="V103" i="1"/>
  <c r="U99" i="2"/>
  <c r="D12" i="1"/>
  <c r="D155" i="1"/>
  <c r="X157" i="1"/>
  <c r="U157" i="1"/>
  <c r="T152" i="2"/>
  <c r="S11" i="1"/>
  <c r="R11" i="2"/>
  <c r="R157" i="1"/>
  <c r="R11" i="1"/>
  <c r="C111" i="1"/>
  <c r="T64" i="1"/>
  <c r="P55" i="1"/>
  <c r="C140" i="1"/>
  <c r="C76" i="1"/>
  <c r="X75" i="1"/>
  <c r="W72" i="2"/>
  <c r="C134" i="1"/>
  <c r="U145" i="1"/>
  <c r="T140" i="2"/>
  <c r="P117" i="1"/>
  <c r="S66" i="1"/>
  <c r="R63" i="2"/>
  <c r="C103" i="1"/>
  <c r="X135" i="1"/>
  <c r="W97" i="1"/>
  <c r="V93" i="2"/>
  <c r="D130" i="1"/>
  <c r="C12" i="1"/>
  <c r="T93" i="1"/>
  <c r="S89" i="2"/>
  <c r="C77" i="1"/>
  <c r="D170" i="1"/>
  <c r="W19" i="1"/>
  <c r="Y19" i="1" s="1"/>
  <c r="AB19" i="1" s="1"/>
  <c r="V19" i="2"/>
  <c r="X19" i="2" s="1"/>
  <c r="AA19" i="2" s="1"/>
  <c r="D138" i="1"/>
  <c r="C52" i="1"/>
  <c r="D18" i="1"/>
  <c r="C24" i="1"/>
  <c r="S24" i="1"/>
  <c r="P94" i="1"/>
  <c r="C94" i="1"/>
  <c r="W67" i="1"/>
  <c r="T138" i="1"/>
  <c r="S133" i="2"/>
  <c r="V64" i="1"/>
  <c r="U61" i="2"/>
  <c r="D70" i="1"/>
  <c r="D143" i="1"/>
  <c r="Q136" i="1"/>
  <c r="T174" i="1"/>
  <c r="S169" i="2"/>
  <c r="C138" i="1"/>
  <c r="Q156" i="1"/>
  <c r="D80" i="1"/>
  <c r="D133" i="1"/>
  <c r="C137" i="1"/>
  <c r="X140" i="1"/>
  <c r="W135" i="2"/>
  <c r="U151" i="1"/>
  <c r="T146" i="2"/>
  <c r="T151" i="1"/>
  <c r="C118" i="1"/>
  <c r="D89" i="1"/>
  <c r="D88" i="1"/>
  <c r="T134" i="1"/>
  <c r="S129" i="2"/>
  <c r="R104" i="1"/>
  <c r="C211" i="1"/>
  <c r="C156" i="1"/>
  <c r="C141" i="1"/>
  <c r="D149" i="1"/>
  <c r="Q110" i="1"/>
  <c r="P106" i="2"/>
  <c r="S104" i="1"/>
  <c r="T150" i="1"/>
  <c r="S145" i="2"/>
  <c r="C116" i="1"/>
  <c r="D135" i="1"/>
  <c r="C135" i="1"/>
  <c r="D146" i="1"/>
  <c r="S87" i="1"/>
  <c r="Y87" i="1" s="1"/>
  <c r="AB87" i="1" s="1"/>
  <c r="R83" i="2"/>
  <c r="X83" i="2" s="1"/>
  <c r="AA83" i="2" s="1"/>
  <c r="W12" i="1"/>
  <c r="V12" i="2"/>
  <c r="S103" i="1"/>
  <c r="D211" i="1"/>
  <c r="V117" i="1"/>
  <c r="C146" i="1"/>
  <c r="R134" i="1"/>
  <c r="Q129" i="2"/>
  <c r="S150" i="1"/>
  <c r="R145" i="2"/>
  <c r="D17" i="1"/>
  <c r="C113" i="1"/>
  <c r="D147" i="1"/>
  <c r="C90" i="1"/>
  <c r="U149" i="1"/>
  <c r="T144" i="2"/>
  <c r="R149" i="1"/>
  <c r="Q144" i="2"/>
  <c r="C93" i="1"/>
  <c r="R106" i="1"/>
  <c r="Q102" i="2"/>
  <c r="X85" i="1"/>
  <c r="P53" i="1"/>
  <c r="O53" i="2"/>
  <c r="D87" i="1"/>
  <c r="C155" i="1"/>
  <c r="D56" i="1"/>
  <c r="S100" i="1"/>
  <c r="S146" i="1"/>
  <c r="S22" i="1"/>
  <c r="Y22" i="1" s="1"/>
  <c r="AB22" i="1" s="1"/>
  <c r="R22" i="2"/>
  <c r="X22" i="2" s="1"/>
  <c r="AA22" i="2" s="1"/>
  <c r="X148" i="1"/>
  <c r="R81" i="1"/>
  <c r="Q78" i="2"/>
  <c r="S18" i="1"/>
  <c r="Y18" i="1" s="1"/>
  <c r="AB18" i="1" s="1"/>
  <c r="R18" i="2"/>
  <c r="X18" i="2" s="1"/>
  <c r="AA18" i="2" s="1"/>
  <c r="C114" i="1"/>
  <c r="D152" i="1"/>
  <c r="C97" i="1"/>
  <c r="P82" i="1"/>
  <c r="O79" i="2"/>
  <c r="W64" i="1"/>
  <c r="V61" i="2"/>
  <c r="R67" i="1"/>
  <c r="Q64" i="2"/>
  <c r="S102" i="1"/>
  <c r="D101" i="1"/>
  <c r="C17" i="1"/>
  <c r="Q149" i="1"/>
  <c r="X93" i="1"/>
  <c r="Q71" i="1"/>
  <c r="Y71" i="1" s="1"/>
  <c r="AB71" i="1" s="1"/>
  <c r="P68" i="2"/>
  <c r="X68" i="2" s="1"/>
  <c r="AA68" i="2" s="1"/>
  <c r="D55" i="1"/>
  <c r="X137" i="1"/>
  <c r="D116" i="1"/>
  <c r="D53" i="1"/>
  <c r="S85" i="1"/>
  <c r="R81" i="2"/>
  <c r="C130" i="1"/>
  <c r="D92" i="1"/>
  <c r="P52" i="1"/>
  <c r="C95" i="1"/>
  <c r="C55" i="1"/>
  <c r="V91" i="1"/>
  <c r="U87" i="2"/>
  <c r="S147" i="1"/>
  <c r="R142" i="2"/>
  <c r="X151" i="1"/>
  <c r="S112" i="1"/>
  <c r="R108" i="2"/>
  <c r="C101" i="1"/>
  <c r="D24" i="1"/>
  <c r="D145" i="1"/>
  <c r="S97" i="1"/>
  <c r="R93" i="2"/>
  <c r="X89" i="1"/>
  <c r="T118" i="1"/>
  <c r="Y118" i="1" s="1"/>
  <c r="AB118" i="1" s="1"/>
  <c r="S114" i="2"/>
  <c r="X114" i="2" s="1"/>
  <c r="AA114" i="2" s="1"/>
  <c r="V89" i="1"/>
  <c r="U85" i="2"/>
  <c r="W146" i="1"/>
  <c r="V141" i="2"/>
  <c r="T89" i="1"/>
  <c r="S85" i="2"/>
  <c r="X67" i="1"/>
  <c r="C171" i="1"/>
  <c r="D111" i="1"/>
  <c r="C78" i="1"/>
  <c r="Q64" i="1"/>
  <c r="P61" i="2"/>
  <c r="D93" i="1"/>
  <c r="D104" i="1"/>
  <c r="C19" i="1"/>
  <c r="D95" i="1"/>
  <c r="C86" i="1"/>
  <c r="C91" i="1"/>
  <c r="X97" i="1"/>
  <c r="V105" i="1"/>
  <c r="U101" i="2"/>
  <c r="U79" i="1"/>
  <c r="T76" i="2"/>
  <c r="C68" i="1"/>
  <c r="D118" i="1"/>
  <c r="P157" i="1"/>
  <c r="P170" i="1"/>
  <c r="Y170" i="1" s="1"/>
  <c r="AB170" i="1" s="1"/>
  <c r="O165" i="2"/>
  <c r="X165" i="2" s="1"/>
  <c r="AA165" i="2" s="1"/>
  <c r="T102" i="1"/>
  <c r="C157" i="1"/>
  <c r="W73" i="1"/>
  <c r="V70" i="2"/>
  <c r="D99" i="1"/>
  <c r="D102" i="1"/>
  <c r="R55" i="1"/>
  <c r="Q55" i="2"/>
  <c r="U156" i="1"/>
  <c r="T151" i="2"/>
  <c r="C98" i="1"/>
  <c r="C104" i="1"/>
  <c r="D52" i="1"/>
  <c r="D57" i="1"/>
  <c r="R145" i="1"/>
  <c r="Q140" i="2"/>
  <c r="T103" i="1"/>
  <c r="S99" i="2"/>
  <c r="C145" i="1"/>
  <c r="Q68" i="1"/>
  <c r="P65" i="2"/>
  <c r="T145" i="1"/>
  <c r="R66" i="1"/>
  <c r="C66" i="1"/>
  <c r="D113" i="1"/>
  <c r="R139" i="2"/>
  <c r="X115" i="1"/>
  <c r="P144" i="1"/>
  <c r="O139" i="2"/>
  <c r="V115" i="1"/>
  <c r="U111" i="2"/>
  <c r="S115" i="1"/>
  <c r="R111" i="2"/>
  <c r="V82" i="1"/>
  <c r="U79" i="2"/>
  <c r="D151" i="1"/>
  <c r="D136" i="1"/>
  <c r="D174" i="1"/>
  <c r="S75" i="1"/>
  <c r="D79" i="1"/>
  <c r="S68" i="1"/>
  <c r="R65" i="2"/>
  <c r="D97" i="1"/>
  <c r="R115" i="1"/>
  <c r="X106" i="1"/>
  <c r="C18" i="1"/>
  <c r="S91" i="1"/>
  <c r="R87" i="2"/>
  <c r="T106" i="1"/>
  <c r="S102" i="2"/>
  <c r="D150" i="1"/>
  <c r="P155" i="1"/>
  <c r="Q116" i="1"/>
  <c r="P112" i="2"/>
  <c r="X104" i="1"/>
  <c r="C115" i="1"/>
  <c r="D134" i="1"/>
  <c r="C142" i="1"/>
  <c r="S57" i="1"/>
  <c r="R57" i="2"/>
  <c r="C73" i="1"/>
  <c r="D85" i="1"/>
  <c r="D148" i="1"/>
  <c r="D86" i="1"/>
  <c r="S135" i="1"/>
  <c r="R68" i="1"/>
  <c r="Q65" i="2"/>
  <c r="D117" i="1"/>
  <c r="Q155" i="1"/>
  <c r="S94" i="1"/>
  <c r="W56" i="1"/>
  <c r="V56" i="2"/>
  <c r="C85" i="1"/>
  <c r="D144" i="1"/>
  <c r="T153" i="1"/>
  <c r="S148" i="2"/>
  <c r="P146" i="1"/>
  <c r="S136" i="1"/>
  <c r="R131" i="2"/>
  <c r="X136" i="1"/>
  <c r="V97" i="1"/>
  <c r="S69" i="1"/>
  <c r="S151" i="1"/>
  <c r="X138" i="1"/>
  <c r="S106" i="1"/>
  <c r="P136" i="1"/>
  <c r="S138" i="1"/>
  <c r="X66" i="1"/>
  <c r="S52" i="1"/>
  <c r="X139" i="1"/>
  <c r="X153" i="1"/>
  <c r="X152" i="1"/>
  <c r="V151" i="1"/>
  <c r="X145" i="1"/>
  <c r="X146" i="1"/>
  <c r="X52" i="1"/>
  <c r="S139" i="1"/>
  <c r="R56" i="1"/>
  <c r="S144" i="1"/>
  <c r="X64" i="1"/>
  <c r="S153" i="1"/>
  <c r="Y81" i="1" l="1"/>
  <c r="AB81" i="1" s="1"/>
  <c r="X78" i="2"/>
  <c r="AA78" i="2" s="1"/>
  <c r="Y78" i="1"/>
  <c r="AB78" i="1" s="1"/>
  <c r="Y69" i="1"/>
  <c r="AB69" i="1" s="1"/>
  <c r="Y17" i="1"/>
  <c r="AB17" i="1" s="1"/>
  <c r="X108" i="2"/>
  <c r="AA108" i="2" s="1"/>
  <c r="Y91" i="1"/>
  <c r="AB91" i="1" s="1"/>
  <c r="Y174" i="1"/>
  <c r="AB174" i="1" s="1"/>
  <c r="Y11" i="1"/>
  <c r="AB11" i="1" s="1"/>
  <c r="Y57" i="1"/>
  <c r="AB57" i="1" s="1"/>
  <c r="Y110" i="1"/>
  <c r="AB110" i="1" s="1"/>
  <c r="Y116" i="1"/>
  <c r="AB116" i="1" s="1"/>
  <c r="X66" i="2"/>
  <c r="AA66" i="2" s="1"/>
  <c r="Y112" i="1"/>
  <c r="AB112" i="1" s="1"/>
  <c r="X85" i="2"/>
  <c r="AA85" i="2" s="1"/>
  <c r="X12" i="2"/>
  <c r="AA12" i="2" s="1"/>
  <c r="X53" i="2"/>
  <c r="AA53" i="2" s="1"/>
  <c r="Y53" i="1"/>
  <c r="AB53" i="1" s="1"/>
  <c r="Y12" i="1"/>
  <c r="AB12" i="1" s="1"/>
  <c r="Y152" i="1"/>
  <c r="AB152" i="1" s="1"/>
  <c r="Y100" i="1"/>
  <c r="AB100" i="1" s="1"/>
  <c r="Y133" i="1"/>
  <c r="AB133" i="1" s="1"/>
  <c r="X139" i="2"/>
  <c r="AA139" i="2" s="1"/>
  <c r="Y156" i="1"/>
  <c r="AB156" i="1" s="1"/>
  <c r="Y89" i="1"/>
  <c r="AB89" i="1" s="1"/>
  <c r="Y157" i="1"/>
  <c r="AB157" i="1" s="1"/>
  <c r="Y113" i="1"/>
  <c r="AB113" i="1" s="1"/>
  <c r="X57" i="2"/>
  <c r="AA57" i="2" s="1"/>
  <c r="Y149" i="1"/>
  <c r="AB149" i="1" s="1"/>
  <c r="Y148" i="1"/>
  <c r="AB148" i="1" s="1"/>
  <c r="Y104" i="1"/>
  <c r="AB104" i="1" s="1"/>
  <c r="Y54" i="1"/>
  <c r="AB54" i="1" s="1"/>
  <c r="Y150" i="1"/>
  <c r="AB150" i="1" s="1"/>
  <c r="Y95" i="1"/>
  <c r="AB95" i="1" s="1"/>
  <c r="Y155" i="1"/>
  <c r="AB155" i="1" s="1"/>
  <c r="Y144" i="1"/>
  <c r="AB144" i="1" s="1"/>
  <c r="Y56" i="1"/>
  <c r="AB56" i="1" s="1"/>
  <c r="Y80" i="1"/>
  <c r="AB80" i="1" s="1"/>
  <c r="Y135" i="1"/>
  <c r="AB135" i="1" s="1"/>
  <c r="X169" i="2"/>
  <c r="AA169" i="2" s="1"/>
  <c r="X11" i="2"/>
  <c r="AA11" i="2" s="1"/>
  <c r="X81" i="2"/>
  <c r="AA81" i="2" s="1"/>
  <c r="Y24" i="1"/>
  <c r="AB24" i="1" s="1"/>
  <c r="Y68" i="1"/>
  <c r="AB68" i="1" s="1"/>
  <c r="X130" i="2"/>
  <c r="AA130" i="2" s="1"/>
  <c r="Y85" i="1"/>
  <c r="AB85" i="1" s="1"/>
  <c r="Y134" i="1"/>
  <c r="AB134" i="1" s="1"/>
  <c r="X131" i="2"/>
  <c r="AA131" i="2" s="1"/>
  <c r="X109" i="2"/>
  <c r="AA109" i="2" s="1"/>
  <c r="Y103" i="1"/>
  <c r="AB103" i="1" s="1"/>
  <c r="Y93" i="1"/>
  <c r="AB93" i="1" s="1"/>
  <c r="Y102" i="1"/>
  <c r="AB102" i="1" s="1"/>
  <c r="Y117" i="1"/>
  <c r="AB117" i="1" s="1"/>
  <c r="Y64" i="1"/>
  <c r="AB64" i="1" s="1"/>
  <c r="Y75" i="1"/>
  <c r="AB75" i="1" s="1"/>
  <c r="X64" i="2"/>
  <c r="AA64" i="2" s="1"/>
  <c r="Y140" i="1"/>
  <c r="AB140" i="1" s="1"/>
  <c r="Y97" i="1"/>
  <c r="AB97" i="1" s="1"/>
  <c r="Y114" i="1"/>
  <c r="AB114" i="1" s="1"/>
  <c r="X97" i="2"/>
  <c r="AA97" i="2" s="1"/>
  <c r="Y67" i="1"/>
  <c r="AB67" i="1" s="1"/>
  <c r="X100" i="2"/>
  <c r="AA100" i="2" s="1"/>
  <c r="Y94" i="1"/>
  <c r="AB94" i="1" s="1"/>
  <c r="Y55" i="1"/>
  <c r="AB55" i="1" s="1"/>
  <c r="X17" i="2"/>
  <c r="AA17" i="2" s="1"/>
  <c r="Y79" i="1"/>
  <c r="AB79" i="1" s="1"/>
  <c r="X151" i="2"/>
  <c r="AA151" i="2" s="1"/>
  <c r="X52" i="2"/>
  <c r="AA52" i="2" s="1"/>
  <c r="X140" i="2"/>
  <c r="AA140" i="2" s="1"/>
  <c r="Y137" i="1"/>
  <c r="AB137" i="1" s="1"/>
  <c r="X76" i="2"/>
  <c r="AA76" i="2" s="1"/>
  <c r="X96" i="2"/>
  <c r="AA96" i="2" s="1"/>
  <c r="X90" i="2"/>
  <c r="AA90" i="2" s="1"/>
  <c r="X55" i="2"/>
  <c r="AA55" i="2" s="1"/>
  <c r="X63" i="2"/>
  <c r="AA63" i="2" s="1"/>
  <c r="X141" i="2"/>
  <c r="AA141" i="2" s="1"/>
  <c r="X77" i="2"/>
  <c r="AA77" i="2" s="1"/>
  <c r="X70" i="2"/>
  <c r="AA70" i="2" s="1"/>
  <c r="Y145" i="1"/>
  <c r="AB145" i="1" s="1"/>
  <c r="X79" i="2"/>
  <c r="AA79" i="2" s="1"/>
  <c r="X54" i="2"/>
  <c r="AA54" i="2" s="1"/>
  <c r="Y101" i="1"/>
  <c r="AB101" i="1" s="1"/>
  <c r="Y73" i="1"/>
  <c r="AB73" i="1" s="1"/>
  <c r="X142" i="2"/>
  <c r="AA142" i="2" s="1"/>
  <c r="Y106" i="1"/>
  <c r="AB106" i="1" s="1"/>
  <c r="X87" i="2"/>
  <c r="AA87" i="2" s="1"/>
  <c r="X65" i="2"/>
  <c r="AA65" i="2" s="1"/>
  <c r="Y82" i="1"/>
  <c r="AB82" i="1" s="1"/>
  <c r="Y147" i="1"/>
  <c r="AB147" i="1" s="1"/>
  <c r="X129" i="2"/>
  <c r="AA129" i="2" s="1"/>
  <c r="Y151" i="1"/>
  <c r="AB151" i="1" s="1"/>
  <c r="X113" i="2"/>
  <c r="AA113" i="2" s="1"/>
  <c r="X111" i="2"/>
  <c r="AA111" i="2" s="1"/>
  <c r="X99" i="2"/>
  <c r="AA99" i="2" s="1"/>
  <c r="X89" i="2"/>
  <c r="AA89" i="2" s="1"/>
  <c r="X144" i="2"/>
  <c r="AA144" i="2" s="1"/>
  <c r="X91" i="2"/>
  <c r="AA91" i="2" s="1"/>
  <c r="Y115" i="1"/>
  <c r="AB115" i="1" s="1"/>
  <c r="X145" i="2"/>
  <c r="AA145" i="2" s="1"/>
  <c r="X102" i="2"/>
  <c r="AA102" i="2" s="1"/>
  <c r="X128" i="2"/>
  <c r="AA128" i="2" s="1"/>
  <c r="X143" i="2"/>
  <c r="AA143" i="2" s="1"/>
  <c r="Y66" i="1"/>
  <c r="AB66" i="1" s="1"/>
  <c r="Y105" i="1"/>
  <c r="AB105" i="1" s="1"/>
  <c r="X93" i="2"/>
  <c r="AA93" i="2" s="1"/>
  <c r="X132" i="2"/>
  <c r="AA132" i="2" s="1"/>
  <c r="X110" i="2"/>
  <c r="AA110" i="2" s="1"/>
  <c r="Y153" i="1"/>
  <c r="AB153" i="1" s="1"/>
  <c r="X152" i="2"/>
  <c r="AA152" i="2" s="1"/>
  <c r="X106" i="2"/>
  <c r="AA106" i="2" s="1"/>
  <c r="X101" i="2"/>
  <c r="AA101" i="2" s="1"/>
  <c r="X147" i="2"/>
  <c r="AA147" i="2" s="1"/>
  <c r="X112" i="2"/>
  <c r="AA112" i="2" s="1"/>
  <c r="X61" i="2"/>
  <c r="AA61" i="2" s="1"/>
  <c r="Y146" i="1"/>
  <c r="AB146" i="1" s="1"/>
  <c r="X146" i="2"/>
  <c r="AA146" i="2" s="1"/>
  <c r="X72" i="2"/>
  <c r="AA72" i="2" s="1"/>
  <c r="X75" i="2"/>
  <c r="AA75" i="2" s="1"/>
  <c r="X134" i="2"/>
  <c r="AA134" i="2" s="1"/>
  <c r="X56" i="2"/>
  <c r="AA56" i="2" s="1"/>
  <c r="X135" i="2"/>
  <c r="AA135" i="2" s="1"/>
  <c r="X133" i="2"/>
  <c r="AA133" i="2" s="1"/>
  <c r="X148" i="2"/>
  <c r="AA148" i="2" s="1"/>
  <c r="X150" i="2"/>
  <c r="AA150" i="2" s="1"/>
  <c r="X24" i="2"/>
  <c r="AA24" i="2" s="1"/>
  <c r="X98" i="2"/>
  <c r="AA98" i="2" s="1"/>
  <c r="Y52" i="1"/>
  <c r="AB52" i="1" s="1"/>
  <c r="Y136" i="1"/>
  <c r="AB136" i="1" s="1"/>
  <c r="Y139" i="1"/>
  <c r="AB139" i="1" s="1"/>
  <c r="Y138" i="1"/>
  <c r="AB1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Jerrin Victor</author>
  </authors>
  <commentList>
    <comment ref="G9" authorId="0" shapeId="0" xr:uid="{752C6F35-C1B3-4204-BAA8-A5511711F228}">
      <text>
        <r>
          <rPr>
            <b/>
            <sz val="9"/>
            <color indexed="81"/>
            <rFont val="Tahoma"/>
            <family val="2"/>
          </rPr>
          <t>Jerrin Victor:</t>
        </r>
        <r>
          <rPr>
            <sz val="9"/>
            <color indexed="81"/>
            <rFont val="Tahoma"/>
            <family val="2"/>
          </rPr>
          <t xml:space="preserve">
List Price)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Jerrin Victor</author>
  </authors>
  <commentList>
    <comment ref="F9" authorId="0" shapeId="0" xr:uid="{A36C8579-A1DE-430E-B57F-2077B90FF07D}">
      <text>
        <r>
          <rPr>
            <b/>
            <sz val="9"/>
            <color indexed="81"/>
            <rFont val="Tahoma"/>
            <family val="2"/>
          </rPr>
          <t>Jerrin Victor:</t>
        </r>
        <r>
          <rPr>
            <sz val="9"/>
            <color indexed="81"/>
            <rFont val="Tahoma"/>
            <family val="2"/>
          </rPr>
          <t xml:space="preserve">
List Price)</t>
        </r>
      </text>
    </comment>
  </commentList>
</comments>
</file>

<file path=xl/sharedStrings.xml><?xml version="1.0" encoding="utf-8"?>
<sst xmlns="http://schemas.openxmlformats.org/spreadsheetml/2006/main" count="2242" uniqueCount="241">
  <si>
    <t>Category</t>
  </si>
  <si>
    <t xml:space="preserve">PLANT NAME                                                       </t>
  </si>
  <si>
    <t>Code</t>
  </si>
  <si>
    <t>SIZE</t>
  </si>
  <si>
    <t>Source</t>
  </si>
  <si>
    <t>UNIT PRICE</t>
  </si>
  <si>
    <t>TC</t>
  </si>
  <si>
    <t>Agapanthus</t>
  </si>
  <si>
    <r>
      <rPr>
        <i/>
        <sz val="10"/>
        <color theme="1"/>
        <rFont val="Tahoma"/>
        <family val="2"/>
      </rPr>
      <t>Agapanthus</t>
    </r>
    <r>
      <rPr>
        <sz val="10"/>
        <color theme="1"/>
        <rFont val="Tahoma"/>
        <family val="2"/>
      </rPr>
      <t xml:space="preserve"> 'Ever Amethyst' PPAF**</t>
    </r>
  </si>
  <si>
    <t>MGN</t>
  </si>
  <si>
    <t xml:space="preserve">Available to licensed growers only </t>
  </si>
  <si>
    <r>
      <rPr>
        <i/>
        <sz val="10"/>
        <color theme="1"/>
        <rFont val="Tahoma"/>
        <family val="2"/>
      </rPr>
      <t>Agapanthus</t>
    </r>
    <r>
      <rPr>
        <sz val="10"/>
        <color theme="1"/>
        <rFont val="Tahoma"/>
        <family val="2"/>
      </rPr>
      <t xml:space="preserve"> 'Ever Midnight' PPAF**</t>
    </r>
  </si>
  <si>
    <r>
      <rPr>
        <i/>
        <sz val="10"/>
        <color theme="1"/>
        <rFont val="Tahoma"/>
        <family val="2"/>
      </rPr>
      <t>Agapanthus</t>
    </r>
    <r>
      <rPr>
        <sz val="10"/>
        <color theme="1"/>
        <rFont val="Tahoma"/>
        <family val="2"/>
      </rPr>
      <t xml:space="preserve"> 'Ever Sapphire' PPAF**</t>
    </r>
  </si>
  <si>
    <r>
      <rPr>
        <i/>
        <sz val="10"/>
        <color theme="1"/>
        <rFont val="Tahoma"/>
        <family val="2"/>
      </rPr>
      <t>Agapanthus</t>
    </r>
    <r>
      <rPr>
        <sz val="10"/>
        <color theme="1"/>
        <rFont val="Tahoma"/>
        <family val="2"/>
      </rPr>
      <t xml:space="preserve"> 'Ever Twilight' PPAF**</t>
    </r>
  </si>
  <si>
    <r>
      <t>Agapanthus a. '</t>
    </r>
    <r>
      <rPr>
        <sz val="10"/>
        <color theme="1"/>
        <rFont val="Tahoma"/>
        <family val="2"/>
      </rPr>
      <t xml:space="preserve">Improved Peter Pan' </t>
    </r>
  </si>
  <si>
    <t>Next crop available March 2026</t>
  </si>
  <si>
    <t>S</t>
  </si>
  <si>
    <r>
      <t>Agapanthus 'Getty White</t>
    </r>
    <r>
      <rPr>
        <sz val="10"/>
        <color theme="1"/>
        <rFont val="Tahoma"/>
        <family val="2"/>
      </rPr>
      <t xml:space="preserve">' </t>
    </r>
  </si>
  <si>
    <t>SALE! NO ADDITIONAL DISCOUNTS</t>
  </si>
  <si>
    <r>
      <rPr>
        <i/>
        <sz val="10"/>
        <color theme="1"/>
        <rFont val="Tahoma"/>
        <family val="2"/>
      </rPr>
      <t xml:space="preserve">Agapanthus hybrid </t>
    </r>
    <r>
      <rPr>
        <sz val="10"/>
        <color theme="1"/>
        <rFont val="Tahoma"/>
        <family val="2"/>
      </rPr>
      <t>'Northern Star' PP 20,957</t>
    </r>
  </si>
  <si>
    <t xml:space="preserve"> + 25¢/pl royalty </t>
  </si>
  <si>
    <r>
      <t>Agapanthus orientalis ‘</t>
    </r>
    <r>
      <rPr>
        <sz val="10"/>
        <color theme="1"/>
        <rFont val="Tahoma"/>
        <family val="2"/>
      </rPr>
      <t>PMN06’ Queen Mum</t>
    </r>
  </si>
  <si>
    <t xml:space="preserve"> + 30¢/pl royalty SALE! NO ADDITIONAL DISCOUNTS</t>
  </si>
  <si>
    <r>
      <t xml:space="preserve">Agapanthus </t>
    </r>
    <r>
      <rPr>
        <sz val="10"/>
        <color theme="1"/>
        <rFont val="Tahoma"/>
        <family val="2"/>
      </rPr>
      <t>'Twister' PP 25,519 (Indigo Frost™)</t>
    </r>
  </si>
  <si>
    <t xml:space="preserve"> + 25¢/pl royalty  </t>
  </si>
  <si>
    <t>Agave</t>
  </si>
  <si>
    <r>
      <t xml:space="preserve">Agave </t>
    </r>
    <r>
      <rPr>
        <sz val="10"/>
        <color theme="1"/>
        <rFont val="Tahoma"/>
        <family val="2"/>
      </rPr>
      <t>'Blue Flame'</t>
    </r>
  </si>
  <si>
    <t>III</t>
  </si>
  <si>
    <t>STAGE 3 PLANTLETS</t>
  </si>
  <si>
    <r>
      <t xml:space="preserve">Agave </t>
    </r>
    <r>
      <rPr>
        <sz val="10"/>
        <color theme="1"/>
        <rFont val="Tahoma"/>
        <family val="2"/>
      </rPr>
      <t>'Blue Glow'</t>
    </r>
  </si>
  <si>
    <t>24 Count Tray</t>
  </si>
  <si>
    <r>
      <t xml:space="preserve">Agave </t>
    </r>
    <r>
      <rPr>
        <sz val="10"/>
        <color theme="1"/>
        <rFont val="Tahoma"/>
        <family val="2"/>
      </rPr>
      <t>Americana</t>
    </r>
  </si>
  <si>
    <r>
      <t>Agave celsii '</t>
    </r>
    <r>
      <rPr>
        <sz val="10"/>
        <color theme="1"/>
        <rFont val="Tahoma"/>
        <family val="2"/>
      </rPr>
      <t>Nova'</t>
    </r>
  </si>
  <si>
    <t>Agave gemniflora</t>
  </si>
  <si>
    <t>Agave ochahui</t>
  </si>
  <si>
    <r>
      <t>Agave ovatifolia '</t>
    </r>
    <r>
      <rPr>
        <sz val="10"/>
        <color theme="1"/>
        <rFont val="Tahoma"/>
        <family val="2"/>
      </rPr>
      <t>Frosty Blue</t>
    </r>
    <r>
      <rPr>
        <i/>
        <sz val="10"/>
        <color theme="1"/>
        <rFont val="Tahoma"/>
        <family val="2"/>
      </rPr>
      <t>'</t>
    </r>
  </si>
  <si>
    <t>Agave victoria-reginae</t>
  </si>
  <si>
    <t>Aloe</t>
  </si>
  <si>
    <r>
      <rPr>
        <i/>
        <sz val="10"/>
        <color theme="1"/>
        <rFont val="Tahoma"/>
        <family val="2"/>
      </rPr>
      <t>Aloe</t>
    </r>
    <r>
      <rPr>
        <sz val="10"/>
        <color theme="1"/>
        <rFont val="Tahoma"/>
        <family val="2"/>
      </rPr>
      <t xml:space="preserve"> 'Blue Elf'</t>
    </r>
  </si>
  <si>
    <r>
      <rPr>
        <i/>
        <sz val="10"/>
        <color theme="1"/>
        <rFont val="Tahoma"/>
        <family val="2"/>
      </rPr>
      <t>Aloe</t>
    </r>
    <r>
      <rPr>
        <sz val="10"/>
        <color theme="1"/>
        <rFont val="Tahoma"/>
        <family val="2"/>
      </rPr>
      <t xml:space="preserve"> 'Hercules'</t>
    </r>
  </si>
  <si>
    <t>Perennial</t>
  </si>
  <si>
    <r>
      <t xml:space="preserve">Alpinia zerumbet </t>
    </r>
    <r>
      <rPr>
        <sz val="10"/>
        <color theme="1"/>
        <rFont val="Tahoma"/>
        <family val="2"/>
      </rPr>
      <t>'Variegata'</t>
    </r>
  </si>
  <si>
    <t>Grass</t>
  </si>
  <si>
    <r>
      <t xml:space="preserve">Bambusa ventricosa </t>
    </r>
    <r>
      <rPr>
        <sz val="10"/>
        <color theme="1"/>
        <rFont val="Tahoma"/>
        <family val="2"/>
      </rPr>
      <t>'Buddah Belly'</t>
    </r>
  </si>
  <si>
    <t>Shrub</t>
  </si>
  <si>
    <t>Next crop available April 2026</t>
  </si>
  <si>
    <t>Pseudograss</t>
  </si>
  <si>
    <r>
      <rPr>
        <i/>
        <sz val="10"/>
        <color theme="1"/>
        <rFont val="Tahoma"/>
        <family val="2"/>
      </rPr>
      <t xml:space="preserve">Carex </t>
    </r>
    <r>
      <rPr>
        <sz val="10"/>
        <color theme="1"/>
        <rFont val="Tahoma"/>
        <family val="2"/>
      </rPr>
      <t>'Evergold'</t>
    </r>
  </si>
  <si>
    <t xml:space="preserve">Availability TBD at the time of booking </t>
  </si>
  <si>
    <t xml:space="preserve"> + 23¢/pl royalty </t>
  </si>
  <si>
    <t>Farfugium japonicum Gigantea</t>
  </si>
  <si>
    <r>
      <rPr>
        <i/>
        <sz val="10"/>
        <color theme="1"/>
        <rFont val="Tahoma"/>
        <family val="2"/>
      </rPr>
      <t>Fatsia japonica</t>
    </r>
    <r>
      <rPr>
        <sz val="10"/>
        <color theme="1"/>
        <rFont val="Tahoma"/>
        <family val="2"/>
      </rPr>
      <t xml:space="preserve"> ‘Variegata’</t>
    </r>
  </si>
  <si>
    <t>Feijoa sellowiana 'Tharfiona'  Bambina™**</t>
  </si>
  <si>
    <t xml:space="preserve">SALE! NO ADDITIONAL DISCOUNTS Available to licensed growers only </t>
  </si>
  <si>
    <r>
      <rPr>
        <i/>
        <sz val="10"/>
        <color theme="1"/>
        <rFont val="Tahoma"/>
        <family val="2"/>
      </rPr>
      <t>Hakonechloa</t>
    </r>
    <r>
      <rPr>
        <sz val="10"/>
        <color theme="1"/>
        <rFont val="Tahoma"/>
        <family val="2"/>
      </rPr>
      <t xml:space="preserve"> </t>
    </r>
    <r>
      <rPr>
        <i/>
        <sz val="10"/>
        <color theme="1"/>
        <rFont val="Tahoma"/>
        <family val="2"/>
      </rPr>
      <t>'</t>
    </r>
    <r>
      <rPr>
        <sz val="10"/>
        <color theme="1"/>
        <rFont val="Tahoma"/>
        <family val="2"/>
      </rPr>
      <t>All Gold</t>
    </r>
    <r>
      <rPr>
        <i/>
        <sz val="10"/>
        <color theme="1"/>
        <rFont val="Tahoma"/>
        <family val="2"/>
      </rPr>
      <t>'</t>
    </r>
  </si>
  <si>
    <r>
      <t xml:space="preserve">Hakonechloa macra </t>
    </r>
    <r>
      <rPr>
        <sz val="10"/>
        <color theme="1"/>
        <rFont val="Tahoma"/>
        <family val="2"/>
      </rPr>
      <t>'Green'</t>
    </r>
  </si>
  <si>
    <r>
      <t xml:space="preserve">Helleborus </t>
    </r>
    <r>
      <rPr>
        <sz val="10"/>
        <color theme="1"/>
        <rFont val="Tahoma"/>
        <family val="2"/>
      </rPr>
      <t>'Ivory Prince'</t>
    </r>
  </si>
  <si>
    <t>Next crop available May 2026</t>
  </si>
  <si>
    <r>
      <t xml:space="preserve">Helleborus </t>
    </r>
    <r>
      <rPr>
        <sz val="10"/>
        <color theme="1"/>
        <rFont val="Tahoma"/>
        <family val="2"/>
      </rPr>
      <t>'Winter Moon'</t>
    </r>
  </si>
  <si>
    <r>
      <t xml:space="preserve">Hesperaloe parvifolia </t>
    </r>
    <r>
      <rPr>
        <sz val="10"/>
        <color theme="1"/>
        <rFont val="Tahoma"/>
        <family val="2"/>
      </rPr>
      <t>Red Yucca</t>
    </r>
  </si>
  <si>
    <r>
      <t xml:space="preserve">Hesperaloe parvifolia </t>
    </r>
    <r>
      <rPr>
        <sz val="10"/>
        <color theme="1"/>
        <rFont val="Tahoma"/>
        <family val="2"/>
      </rPr>
      <t>Yellow Yucca</t>
    </r>
  </si>
  <si>
    <t>Next crop available July 2026</t>
  </si>
  <si>
    <r>
      <t xml:space="preserve">Heuchera </t>
    </r>
    <r>
      <rPr>
        <sz val="10"/>
        <color theme="1"/>
        <rFont val="Tahoma"/>
        <family val="2"/>
      </rPr>
      <t>'Silver Berry'</t>
    </r>
  </si>
  <si>
    <t xml:space="preserve"> + 18¢/pl royalty </t>
  </si>
  <si>
    <r>
      <rPr>
        <i/>
        <sz val="10"/>
        <color theme="1"/>
        <rFont val="Tahoma"/>
        <family val="2"/>
      </rPr>
      <t>Hosta '</t>
    </r>
    <r>
      <rPr>
        <sz val="10"/>
        <color theme="1"/>
        <rFont val="Tahoma"/>
        <family val="2"/>
      </rPr>
      <t>Blue Angel'</t>
    </r>
  </si>
  <si>
    <r>
      <rPr>
        <i/>
        <sz val="10"/>
        <color theme="1"/>
        <rFont val="Tahoma"/>
        <family val="2"/>
      </rPr>
      <t>Hosta</t>
    </r>
    <r>
      <rPr>
        <sz val="10"/>
        <color theme="1"/>
        <rFont val="Tahoma"/>
        <family val="2"/>
      </rPr>
      <t xml:space="preserve"> 'Fire and Ice' </t>
    </r>
  </si>
  <si>
    <r>
      <rPr>
        <i/>
        <sz val="10"/>
        <color theme="1"/>
        <rFont val="Tahoma"/>
        <family val="2"/>
      </rPr>
      <t>Hosta</t>
    </r>
    <r>
      <rPr>
        <sz val="10"/>
        <color theme="1"/>
        <rFont val="Tahoma"/>
        <family val="2"/>
      </rPr>
      <t xml:space="preserve"> 'Frances Williams' </t>
    </r>
  </si>
  <si>
    <r>
      <rPr>
        <i/>
        <sz val="10"/>
        <color theme="1"/>
        <rFont val="Tahoma"/>
        <family val="2"/>
      </rPr>
      <t>Hosta</t>
    </r>
    <r>
      <rPr>
        <sz val="10"/>
        <color theme="1"/>
        <rFont val="Tahoma"/>
        <family val="2"/>
      </rPr>
      <t xml:space="preserve"> 'Guacamole'</t>
    </r>
  </si>
  <si>
    <r>
      <rPr>
        <i/>
        <sz val="10"/>
        <color theme="1"/>
        <rFont val="Tahoma"/>
        <family val="2"/>
      </rPr>
      <t>Hosta</t>
    </r>
    <r>
      <rPr>
        <sz val="10"/>
        <color theme="1"/>
        <rFont val="Tahoma"/>
        <family val="2"/>
      </rPr>
      <t xml:space="preserve"> 'Minteman'</t>
    </r>
  </si>
  <si>
    <r>
      <t xml:space="preserve">Hosta </t>
    </r>
    <r>
      <rPr>
        <sz val="10"/>
        <color theme="1"/>
        <rFont val="Tahoma"/>
        <family val="2"/>
      </rPr>
      <t>'Patriot'</t>
    </r>
  </si>
  <si>
    <r>
      <rPr>
        <i/>
        <sz val="10"/>
        <color theme="1"/>
        <rFont val="Tahoma"/>
        <family val="2"/>
      </rPr>
      <t>Hosta</t>
    </r>
    <r>
      <rPr>
        <sz val="10"/>
        <color theme="1"/>
        <rFont val="Tahoma"/>
        <family val="2"/>
      </rPr>
      <t xml:space="preserve"> 'Royal Standard'</t>
    </r>
  </si>
  <si>
    <r>
      <rPr>
        <i/>
        <sz val="10"/>
        <color theme="1"/>
        <rFont val="Tahoma"/>
        <family val="2"/>
      </rPr>
      <t>Hosta</t>
    </r>
    <r>
      <rPr>
        <sz val="10"/>
        <color theme="1"/>
        <rFont val="Tahoma"/>
        <family val="2"/>
      </rPr>
      <t xml:space="preserve"> 'Sieboldiana Elegans' </t>
    </r>
  </si>
  <si>
    <r>
      <rPr>
        <i/>
        <sz val="10"/>
        <color theme="1"/>
        <rFont val="Tahoma"/>
        <family val="2"/>
      </rPr>
      <t>Hosta</t>
    </r>
    <r>
      <rPr>
        <sz val="10"/>
        <color theme="1"/>
        <rFont val="Tahoma"/>
        <family val="2"/>
      </rPr>
      <t xml:space="preserve"> 'So Sweet'</t>
    </r>
  </si>
  <si>
    <r>
      <rPr>
        <i/>
        <sz val="10"/>
        <color theme="1"/>
        <rFont val="Tahoma"/>
        <family val="2"/>
      </rPr>
      <t>Hosta</t>
    </r>
    <r>
      <rPr>
        <sz val="10"/>
        <color theme="1"/>
        <rFont val="Tahoma"/>
        <family val="2"/>
      </rPr>
      <t xml:space="preserve"> 'Stained Glass' </t>
    </r>
  </si>
  <si>
    <r>
      <rPr>
        <i/>
        <sz val="10"/>
        <color theme="1"/>
        <rFont val="Tahoma"/>
        <family val="2"/>
      </rPr>
      <t>Hosta</t>
    </r>
    <r>
      <rPr>
        <sz val="10"/>
        <color theme="1"/>
        <rFont val="Tahoma"/>
        <family val="2"/>
      </rPr>
      <t xml:space="preserve"> 'Sum and Substance'</t>
    </r>
  </si>
  <si>
    <r>
      <t xml:space="preserve">Ilex vomitoria </t>
    </r>
    <r>
      <rPr>
        <sz val="10"/>
        <color theme="1"/>
        <rFont val="Tahoma"/>
        <family val="2"/>
      </rPr>
      <t>'Dwarf Yaupon'</t>
    </r>
  </si>
  <si>
    <t>Next crop available September 2026</t>
  </si>
  <si>
    <r>
      <t>Loropetalum</t>
    </r>
    <r>
      <rPr>
        <sz val="10"/>
        <color theme="1"/>
        <rFont val="Tahoma"/>
        <family val="2"/>
      </rPr>
      <t xml:space="preserve"> 'Purple Diamond' PP 18331 **</t>
    </r>
  </si>
  <si>
    <t xml:space="preserve"> + 50¢/pl royalty Branded Pots and Tags Not Included</t>
  </si>
  <si>
    <t>24 Count Tray, Double Stuck</t>
  </si>
  <si>
    <r>
      <rPr>
        <sz val="10"/>
        <color theme="1"/>
        <rFont val="Tahoma"/>
        <family val="2"/>
      </rPr>
      <t xml:space="preserve">Loropetalum </t>
    </r>
    <r>
      <rPr>
        <i/>
        <sz val="10"/>
        <color theme="1"/>
        <rFont val="Tahoma"/>
        <family val="2"/>
      </rPr>
      <t>'Purple Diamond' PP 18331 **</t>
    </r>
  </si>
  <si>
    <r>
      <rPr>
        <sz val="10"/>
        <color theme="1"/>
        <rFont val="Tahoma"/>
        <family val="2"/>
      </rPr>
      <t>Muhlenbergia capillaris</t>
    </r>
    <r>
      <rPr>
        <i/>
        <sz val="10"/>
        <color theme="1"/>
        <rFont val="Tahoma"/>
        <family val="2"/>
      </rPr>
      <t xml:space="preserve"> 'White Cloud'</t>
    </r>
  </si>
  <si>
    <r>
      <t xml:space="preserve">Nandina domestica </t>
    </r>
    <r>
      <rPr>
        <sz val="10"/>
        <color theme="1"/>
        <rFont val="Tahoma"/>
        <family val="2"/>
      </rPr>
      <t>'Blush' **</t>
    </r>
  </si>
  <si>
    <t xml:space="preserve"> + 30¢/pl royalty Branded Pots and Tags Not Included</t>
  </si>
  <si>
    <r>
      <t xml:space="preserve">Nandina domestica </t>
    </r>
    <r>
      <rPr>
        <sz val="10"/>
        <color theme="1"/>
        <rFont val="Tahoma"/>
        <family val="2"/>
      </rPr>
      <t>'Burgundy Wine'</t>
    </r>
  </si>
  <si>
    <r>
      <t>Nandina domestica '</t>
    </r>
    <r>
      <rPr>
        <sz val="10"/>
        <color theme="1"/>
        <rFont val="Tahoma"/>
        <family val="2"/>
      </rPr>
      <t>Cool Glow Lime' PPAF</t>
    </r>
  </si>
  <si>
    <r>
      <t>Nandina domestica '</t>
    </r>
    <r>
      <rPr>
        <sz val="10"/>
        <color theme="1"/>
        <rFont val="Tahoma"/>
        <family val="2"/>
      </rPr>
      <t>Cool Glow Peach' PPAF</t>
    </r>
  </si>
  <si>
    <r>
      <t>Nandina domestica '</t>
    </r>
    <r>
      <rPr>
        <sz val="10"/>
        <color theme="1"/>
        <rFont val="Tahoma"/>
        <family val="2"/>
      </rPr>
      <t>Cool Glow Pomegranate' PPAF</t>
    </r>
  </si>
  <si>
    <r>
      <t xml:space="preserve">Nandina domestica </t>
    </r>
    <r>
      <rPr>
        <sz val="10"/>
        <color theme="1"/>
        <rFont val="Tahoma"/>
        <family val="2"/>
      </rPr>
      <t>'Compacta'</t>
    </r>
  </si>
  <si>
    <r>
      <t xml:space="preserve">Nandina domestica </t>
    </r>
    <r>
      <rPr>
        <sz val="10"/>
        <color theme="1"/>
        <rFont val="Tahoma"/>
        <family val="2"/>
      </rPr>
      <t xml:space="preserve">'Flirt' ** </t>
    </r>
  </si>
  <si>
    <r>
      <t xml:space="preserve">Nandina domestica nana </t>
    </r>
    <r>
      <rPr>
        <sz val="10"/>
        <color theme="1"/>
        <rFont val="Tahoma"/>
        <family val="2"/>
      </rPr>
      <t>'Firepower'</t>
    </r>
  </si>
  <si>
    <r>
      <t xml:space="preserve">Nandina domestica </t>
    </r>
    <r>
      <rPr>
        <sz val="10"/>
        <color theme="1"/>
        <rFont val="Tahoma"/>
        <family val="2"/>
      </rPr>
      <t>'Gulf Stream'</t>
    </r>
  </si>
  <si>
    <t>Available NOW</t>
  </si>
  <si>
    <r>
      <t>Nandina domestica '</t>
    </r>
    <r>
      <rPr>
        <sz val="10"/>
        <color theme="1"/>
        <rFont val="Tahoma"/>
        <family val="2"/>
      </rPr>
      <t xml:space="preserve">Harbour Dwarf' </t>
    </r>
  </si>
  <si>
    <t>Next crop available September 2025</t>
  </si>
  <si>
    <t>Nandina domestica 'Jaytee' PP14,668 Harbor Belle™</t>
  </si>
  <si>
    <r>
      <t xml:space="preserve">Nandina domestica </t>
    </r>
    <r>
      <rPr>
        <sz val="10"/>
        <color theme="1"/>
        <rFont val="Tahoma"/>
        <family val="2"/>
      </rPr>
      <t>'Lemon Lime' **</t>
    </r>
  </si>
  <si>
    <r>
      <t xml:space="preserve">Nandina domestica </t>
    </r>
    <r>
      <rPr>
        <sz val="10"/>
        <color theme="1"/>
        <rFont val="Tahoma"/>
        <family val="2"/>
      </rPr>
      <t xml:space="preserve">'Moon Bay' </t>
    </r>
  </si>
  <si>
    <r>
      <t xml:space="preserve">Nandina domestica </t>
    </r>
    <r>
      <rPr>
        <sz val="10"/>
        <color theme="1"/>
        <rFont val="Tahoma"/>
        <family val="2"/>
      </rPr>
      <t xml:space="preserve">'Obsession' ** </t>
    </r>
  </si>
  <si>
    <r>
      <t xml:space="preserve">Nandina domestica </t>
    </r>
    <r>
      <rPr>
        <sz val="10"/>
        <color theme="1"/>
        <rFont val="Tahoma"/>
        <family val="2"/>
      </rPr>
      <t xml:space="preserve">'Twilight'  </t>
    </r>
  </si>
  <si>
    <t xml:space="preserve"> + 30¢/pl royalty </t>
  </si>
  <si>
    <r>
      <t xml:space="preserve">Schizachyrium scoparium </t>
    </r>
    <r>
      <rPr>
        <sz val="9.5"/>
        <color theme="1"/>
        <rFont val="Tahoma"/>
        <family val="2"/>
      </rPr>
      <t>'Standing Ovation' PP25202</t>
    </r>
  </si>
  <si>
    <t xml:space="preserve"> + 20¢/pl royalty </t>
  </si>
  <si>
    <t>Yucca</t>
  </si>
  <si>
    <r>
      <t>Yucca '</t>
    </r>
    <r>
      <rPr>
        <sz val="10"/>
        <color theme="1"/>
        <rFont val="Tahoma"/>
        <family val="2"/>
      </rPr>
      <t>Bright Edge'</t>
    </r>
  </si>
  <si>
    <r>
      <t>Yucca '</t>
    </r>
    <r>
      <rPr>
        <sz val="10"/>
        <color theme="1"/>
        <rFont val="Tahoma"/>
        <family val="2"/>
      </rPr>
      <t>Color Guard'</t>
    </r>
  </si>
  <si>
    <t>Next crop available 2026</t>
  </si>
  <si>
    <r>
      <t xml:space="preserve">Yucca gloriosa </t>
    </r>
    <r>
      <rPr>
        <sz val="10"/>
        <color theme="1"/>
        <rFont val="Tahoma"/>
        <family val="2"/>
      </rPr>
      <t>'Bright Star'</t>
    </r>
  </si>
  <si>
    <t xml:space="preserve"> SALE! NO ADDITIONAL DISCOUNTS + 55¢/pl royalty </t>
  </si>
  <si>
    <t xml:space="preserve">STAGE 3 PLANTLETS  + 55¢/pl royalty </t>
  </si>
  <si>
    <t>Yucca pendula</t>
  </si>
  <si>
    <t>GT</t>
  </si>
  <si>
    <t>Arundo donax 'Reed Cane'</t>
  </si>
  <si>
    <t>Hakonechloa Macra Aureola</t>
  </si>
  <si>
    <t>Miscanthus Gracillimus</t>
  </si>
  <si>
    <t>Schizachyrium "The Blue"</t>
  </si>
  <si>
    <t>Shenandoah' Panicum Virgatum</t>
  </si>
  <si>
    <t>Hakonechloa Macra 'Beni-Kaze'</t>
  </si>
  <si>
    <t>Sold out</t>
  </si>
  <si>
    <t>Dianella tasmanica 'Variegata'</t>
  </si>
  <si>
    <t>Echinacea 'Sun Seeker Mineola'</t>
  </si>
  <si>
    <t>Echinacea 'Sun Seeker Red'</t>
  </si>
  <si>
    <t>Callistemon viminalis 'Little John'</t>
  </si>
  <si>
    <t>18810 Turtle Creek Lane, Magnolia, Texas 77355</t>
  </si>
  <si>
    <t>www.MGNLiners.com</t>
  </si>
  <si>
    <t>TRAY PRICE</t>
  </si>
  <si>
    <t>ROYALTY</t>
  </si>
  <si>
    <t>Agapanthus Charlotte</t>
  </si>
  <si>
    <t>Chasmanthium Latifolium</t>
  </si>
  <si>
    <r>
      <rPr>
        <i/>
        <sz val="10"/>
        <color theme="1"/>
        <rFont val="Tahoma"/>
        <family val="2"/>
      </rPr>
      <t>Agapanthus</t>
    </r>
    <r>
      <rPr>
        <sz val="10"/>
        <color theme="1"/>
        <rFont val="Tahoma"/>
        <family val="2"/>
      </rPr>
      <t xml:space="preserve"> Double Diamond</t>
    </r>
  </si>
  <si>
    <r>
      <rPr>
        <i/>
        <sz val="10"/>
        <color theme="1"/>
        <rFont val="Tahoma"/>
        <family val="2"/>
      </rPr>
      <t>Agapanthus</t>
    </r>
    <r>
      <rPr>
        <sz val="10"/>
        <color theme="1"/>
        <rFont val="Tahoma"/>
        <family val="2"/>
      </rPr>
      <t xml:space="preserve"> Ever White</t>
    </r>
  </si>
  <si>
    <r>
      <rPr>
        <i/>
        <sz val="10"/>
        <color theme="1"/>
        <rFont val="Tahoma"/>
        <family val="2"/>
      </rPr>
      <t>Agapanthus</t>
    </r>
    <r>
      <rPr>
        <sz val="10"/>
        <color theme="1"/>
        <rFont val="Tahoma"/>
        <family val="2"/>
      </rPr>
      <t xml:space="preserve"> Fireworks</t>
    </r>
  </si>
  <si>
    <r>
      <rPr>
        <i/>
        <sz val="10"/>
        <color theme="1"/>
        <rFont val="Tahoma"/>
        <family val="2"/>
      </rPr>
      <t>Agapanthus</t>
    </r>
    <r>
      <rPr>
        <sz val="10"/>
        <color theme="1"/>
        <rFont val="Tahoma"/>
        <family val="2"/>
      </rPr>
      <t xml:space="preserve"> Flower of Love</t>
    </r>
  </si>
  <si>
    <r>
      <rPr>
        <i/>
        <sz val="10"/>
        <color theme="1"/>
        <rFont val="Tahoma"/>
        <family val="2"/>
      </rPr>
      <t>Agapanthus</t>
    </r>
    <r>
      <rPr>
        <sz val="10"/>
        <color theme="1"/>
        <rFont val="Tahoma"/>
        <family val="2"/>
      </rPr>
      <t xml:space="preserve"> Midnight Sky</t>
    </r>
  </si>
  <si>
    <r>
      <rPr>
        <i/>
        <sz val="10"/>
        <color theme="1"/>
        <rFont val="Tahoma"/>
        <family val="2"/>
      </rPr>
      <t>Agapanthus</t>
    </r>
    <r>
      <rPr>
        <sz val="10"/>
        <color theme="1"/>
        <rFont val="Tahoma"/>
        <family val="2"/>
      </rPr>
      <t xml:space="preserve"> Poppin Purple</t>
    </r>
  </si>
  <si>
    <r>
      <rPr>
        <i/>
        <sz val="10"/>
        <color theme="1"/>
        <rFont val="Tahoma"/>
        <family val="2"/>
      </rPr>
      <t>Agapanthus</t>
    </r>
    <r>
      <rPr>
        <sz val="10"/>
        <color theme="1"/>
        <rFont val="Tahoma"/>
        <family val="2"/>
      </rPr>
      <t xml:space="preserve"> Poppin Star</t>
    </r>
  </si>
  <si>
    <r>
      <rPr>
        <i/>
        <sz val="10"/>
        <color theme="1"/>
        <rFont val="Tahoma"/>
        <family val="2"/>
      </rPr>
      <t>Arundo donax</t>
    </r>
    <r>
      <rPr>
        <sz val="10"/>
        <color theme="1"/>
        <rFont val="Tahoma"/>
        <family val="2"/>
      </rPr>
      <t xml:space="preserve"> 'Reed Cane'</t>
    </r>
  </si>
  <si>
    <r>
      <rPr>
        <i/>
        <sz val="10"/>
        <color theme="1"/>
        <rFont val="Tahoma"/>
        <family val="2"/>
      </rPr>
      <t>Bambusa</t>
    </r>
    <r>
      <rPr>
        <sz val="10"/>
        <color theme="1"/>
        <rFont val="Tahoma"/>
        <family val="2"/>
      </rPr>
      <t xml:space="preserve"> Alphonse Karr</t>
    </r>
  </si>
  <si>
    <r>
      <rPr>
        <i/>
        <sz val="10"/>
        <color theme="1"/>
        <rFont val="Tahoma"/>
        <family val="2"/>
      </rPr>
      <t>Farfugium japonicum</t>
    </r>
    <r>
      <rPr>
        <sz val="10"/>
        <color theme="1"/>
        <rFont val="Tahoma"/>
        <family val="2"/>
      </rPr>
      <t xml:space="preserve"> Gigantea</t>
    </r>
  </si>
  <si>
    <r>
      <rPr>
        <i/>
        <sz val="10"/>
        <color theme="1"/>
        <rFont val="Tahoma"/>
        <family val="2"/>
      </rPr>
      <t>Feijoa sellowiana</t>
    </r>
    <r>
      <rPr>
        <sz val="10"/>
        <color theme="1"/>
        <rFont val="Tahoma"/>
        <family val="2"/>
      </rPr>
      <t xml:space="preserve"> 'Tharfiona'  Bambina™**</t>
    </r>
  </si>
  <si>
    <r>
      <rPr>
        <i/>
        <sz val="10"/>
        <color theme="1"/>
        <rFont val="Tahoma"/>
        <family val="2"/>
      </rPr>
      <t>Hakonechloa</t>
    </r>
    <r>
      <rPr>
        <sz val="10"/>
        <color theme="1"/>
        <rFont val="Tahoma"/>
        <family val="2"/>
      </rPr>
      <t xml:space="preserve"> Macra </t>
    </r>
    <r>
      <rPr>
        <i/>
        <sz val="10"/>
        <color theme="1"/>
        <rFont val="Tahoma"/>
        <family val="2"/>
      </rPr>
      <t>'</t>
    </r>
    <r>
      <rPr>
        <sz val="10"/>
        <color theme="1"/>
        <rFont val="Tahoma"/>
        <family val="2"/>
      </rPr>
      <t>All Gold</t>
    </r>
    <r>
      <rPr>
        <i/>
        <sz val="10"/>
        <color theme="1"/>
        <rFont val="Tahoma"/>
        <family val="2"/>
      </rPr>
      <t>'</t>
    </r>
  </si>
  <si>
    <r>
      <rPr>
        <i/>
        <sz val="10"/>
        <color theme="1"/>
        <rFont val="Tahoma"/>
        <family val="2"/>
      </rPr>
      <t>Hakonechloa</t>
    </r>
    <r>
      <rPr>
        <sz val="10"/>
        <color theme="1"/>
        <rFont val="Tahoma"/>
        <family val="2"/>
      </rPr>
      <t xml:space="preserve"> Macra Aureola</t>
    </r>
  </si>
  <si>
    <r>
      <rPr>
        <i/>
        <sz val="10"/>
        <color theme="1"/>
        <rFont val="Tahoma"/>
        <family val="2"/>
      </rPr>
      <t>Hakonechloa</t>
    </r>
    <r>
      <rPr>
        <sz val="10"/>
        <color theme="1"/>
        <rFont val="Tahoma"/>
        <family val="2"/>
      </rPr>
      <t xml:space="preserve"> Macra 'Beni-Kaze'</t>
    </r>
  </si>
  <si>
    <r>
      <rPr>
        <i/>
        <sz val="10"/>
        <color theme="1"/>
        <rFont val="Tahoma"/>
        <family val="2"/>
      </rPr>
      <t>Helleborus</t>
    </r>
    <r>
      <rPr>
        <sz val="10"/>
        <color theme="1"/>
        <rFont val="Tahoma"/>
        <family val="2"/>
      </rPr>
      <t xml:space="preserve"> Ivory Prince</t>
    </r>
  </si>
  <si>
    <r>
      <rPr>
        <i/>
        <sz val="10"/>
        <color theme="1"/>
        <rFont val="Tahoma"/>
        <family val="2"/>
      </rPr>
      <t>Helleborus</t>
    </r>
    <r>
      <rPr>
        <sz val="10"/>
        <color theme="1"/>
        <rFont val="Tahoma"/>
        <family val="2"/>
      </rPr>
      <t xml:space="preserve"> Winter Sparkle White Blush</t>
    </r>
  </si>
  <si>
    <r>
      <rPr>
        <i/>
        <sz val="10"/>
        <color theme="1"/>
        <rFont val="Tahoma"/>
        <family val="2"/>
      </rPr>
      <t>Heuchera</t>
    </r>
    <r>
      <rPr>
        <sz val="10"/>
        <color theme="1"/>
        <rFont val="Tahoma"/>
        <family val="2"/>
      </rPr>
      <t xml:space="preserve"> Bilberry</t>
    </r>
  </si>
  <si>
    <r>
      <rPr>
        <i/>
        <sz val="10"/>
        <color theme="1"/>
        <rFont val="Tahoma"/>
        <family val="2"/>
      </rPr>
      <t>Heuchera</t>
    </r>
    <r>
      <rPr>
        <sz val="10"/>
        <color theme="1"/>
        <rFont val="Tahoma"/>
        <family val="2"/>
      </rPr>
      <t xml:space="preserve"> Blackberry</t>
    </r>
  </si>
  <si>
    <r>
      <rPr>
        <i/>
        <sz val="10"/>
        <color theme="1"/>
        <rFont val="Tahoma"/>
        <family val="2"/>
      </rPr>
      <t>Heuchera</t>
    </r>
    <r>
      <rPr>
        <sz val="10"/>
        <color theme="1"/>
        <rFont val="Tahoma"/>
        <family val="2"/>
      </rPr>
      <t xml:space="preserve"> Boysenberry</t>
    </r>
  </si>
  <si>
    <r>
      <rPr>
        <i/>
        <sz val="10"/>
        <color theme="1"/>
        <rFont val="Tahoma"/>
        <family val="2"/>
      </rPr>
      <t>Heuchera</t>
    </r>
    <r>
      <rPr>
        <sz val="10"/>
        <color theme="1"/>
        <rFont val="Tahoma"/>
        <family val="2"/>
      </rPr>
      <t xml:space="preserve"> Caramel</t>
    </r>
  </si>
  <si>
    <r>
      <rPr>
        <i/>
        <sz val="10"/>
        <color theme="1"/>
        <rFont val="Tahoma"/>
        <family val="2"/>
      </rPr>
      <t>Heuchera</t>
    </r>
    <r>
      <rPr>
        <sz val="10"/>
        <color theme="1"/>
        <rFont val="Tahoma"/>
        <family val="2"/>
      </rPr>
      <t xml:space="preserve"> Cherryberry</t>
    </r>
  </si>
  <si>
    <r>
      <rPr>
        <i/>
        <sz val="10"/>
        <color theme="1"/>
        <rFont val="Tahoma"/>
        <family val="2"/>
      </rPr>
      <t>Heuchera</t>
    </r>
    <r>
      <rPr>
        <sz val="10"/>
        <color theme="1"/>
        <rFont val="Tahoma"/>
        <family val="2"/>
      </rPr>
      <t xml:space="preserve"> Citronelle</t>
    </r>
  </si>
  <si>
    <r>
      <rPr>
        <i/>
        <sz val="10"/>
        <color theme="1"/>
        <rFont val="Tahoma"/>
        <family val="2"/>
      </rPr>
      <t>Heuchera</t>
    </r>
    <r>
      <rPr>
        <sz val="10"/>
        <color theme="1"/>
        <rFont val="Tahoma"/>
        <family val="2"/>
      </rPr>
      <t xml:space="preserve"> Coralberry</t>
    </r>
  </si>
  <si>
    <r>
      <rPr>
        <i/>
        <sz val="10"/>
        <color theme="1"/>
        <rFont val="Tahoma"/>
        <family val="2"/>
      </rPr>
      <t>Heuchera</t>
    </r>
    <r>
      <rPr>
        <sz val="10"/>
        <color theme="1"/>
        <rFont val="Tahoma"/>
        <family val="2"/>
      </rPr>
      <t xml:space="preserve"> Cranberry</t>
    </r>
  </si>
  <si>
    <r>
      <rPr>
        <i/>
        <sz val="10"/>
        <color theme="1"/>
        <rFont val="Tahoma"/>
        <family val="2"/>
      </rPr>
      <t>Heuchera</t>
    </r>
    <r>
      <rPr>
        <sz val="10"/>
        <color theme="1"/>
        <rFont val="Tahoma"/>
        <family val="2"/>
      </rPr>
      <t xml:space="preserve"> Dark Secret</t>
    </r>
  </si>
  <si>
    <r>
      <rPr>
        <i/>
        <sz val="10"/>
        <color theme="1"/>
        <rFont val="Tahoma"/>
        <family val="2"/>
      </rPr>
      <t>Heuchera</t>
    </r>
    <r>
      <rPr>
        <sz val="10"/>
        <color theme="1"/>
        <rFont val="Tahoma"/>
        <family val="2"/>
      </rPr>
      <t xml:space="preserve"> Eternal Flame</t>
    </r>
  </si>
  <si>
    <r>
      <rPr>
        <i/>
        <sz val="10"/>
        <color theme="1"/>
        <rFont val="Tahoma"/>
        <family val="2"/>
      </rPr>
      <t>Heuchera</t>
    </r>
    <r>
      <rPr>
        <sz val="10"/>
        <color theme="1"/>
        <rFont val="Tahoma"/>
        <family val="2"/>
      </rPr>
      <t xml:space="preserve"> Frilly</t>
    </r>
  </si>
  <si>
    <r>
      <rPr>
        <i/>
        <sz val="10"/>
        <color theme="1"/>
        <rFont val="Tahoma"/>
        <family val="2"/>
      </rPr>
      <t>Heuchera</t>
    </r>
    <r>
      <rPr>
        <sz val="10"/>
        <color theme="1"/>
        <rFont val="Tahoma"/>
        <family val="2"/>
      </rPr>
      <t xml:space="preserve"> Frosted Violet</t>
    </r>
  </si>
  <si>
    <r>
      <rPr>
        <i/>
        <sz val="10"/>
        <color theme="1"/>
        <rFont val="Tahoma"/>
        <family val="2"/>
      </rPr>
      <t>Heuchera</t>
    </r>
    <r>
      <rPr>
        <sz val="10"/>
        <color theme="1"/>
        <rFont val="Tahoma"/>
        <family val="2"/>
      </rPr>
      <t xml:space="preserve"> Gojiberry</t>
    </r>
  </si>
  <si>
    <r>
      <rPr>
        <i/>
        <sz val="10"/>
        <color theme="1"/>
        <rFont val="Tahoma"/>
        <family val="2"/>
      </rPr>
      <t>Heuchera</t>
    </r>
    <r>
      <rPr>
        <sz val="10"/>
        <color theme="1"/>
        <rFont val="Tahoma"/>
        <family val="2"/>
      </rPr>
      <t xml:space="preserve"> Green Spice</t>
    </r>
  </si>
  <si>
    <r>
      <rPr>
        <i/>
        <sz val="10"/>
        <color theme="1"/>
        <rFont val="Tahoma"/>
        <family val="2"/>
      </rPr>
      <t>Heuchera</t>
    </r>
    <r>
      <rPr>
        <sz val="10"/>
        <color theme="1"/>
        <rFont val="Tahoma"/>
        <family val="2"/>
      </rPr>
      <t xml:space="preserve"> Guacamole</t>
    </r>
  </si>
  <si>
    <r>
      <rPr>
        <i/>
        <sz val="10"/>
        <color theme="1"/>
        <rFont val="Tahoma"/>
        <family val="2"/>
      </rPr>
      <t>Heuchera</t>
    </r>
    <r>
      <rPr>
        <sz val="10"/>
        <color theme="1"/>
        <rFont val="Tahoma"/>
        <family val="2"/>
      </rPr>
      <t xml:space="preserve"> Huckleberry</t>
    </r>
  </si>
  <si>
    <r>
      <rPr>
        <i/>
        <sz val="10"/>
        <color theme="1"/>
        <rFont val="Tahoma"/>
        <family val="2"/>
      </rPr>
      <t>Heuchera</t>
    </r>
    <r>
      <rPr>
        <sz val="10"/>
        <color theme="1"/>
        <rFont val="Tahoma"/>
        <family val="2"/>
      </rPr>
      <t xml:space="preserve"> Limeberry</t>
    </r>
  </si>
  <si>
    <r>
      <rPr>
        <i/>
        <sz val="10"/>
        <color theme="1"/>
        <rFont val="Tahoma"/>
        <family val="2"/>
      </rPr>
      <t>Heuchera</t>
    </r>
    <r>
      <rPr>
        <sz val="10"/>
        <color theme="1"/>
        <rFont val="Tahoma"/>
        <family val="2"/>
      </rPr>
      <t xml:space="preserve"> Magma</t>
    </r>
  </si>
  <si>
    <r>
      <rPr>
        <i/>
        <sz val="10"/>
        <color theme="1"/>
        <rFont val="Tahoma"/>
        <family val="2"/>
      </rPr>
      <t>Heuchera</t>
    </r>
    <r>
      <rPr>
        <sz val="10"/>
        <color theme="1"/>
        <rFont val="Tahoma"/>
        <family val="2"/>
      </rPr>
      <t xml:space="preserve"> Mulberry</t>
    </r>
  </si>
  <si>
    <r>
      <rPr>
        <i/>
        <sz val="10"/>
        <color theme="1"/>
        <rFont val="Tahoma"/>
        <family val="2"/>
      </rPr>
      <t>Heuchera</t>
    </r>
    <r>
      <rPr>
        <sz val="10"/>
        <color theme="1"/>
        <rFont val="Tahoma"/>
        <family val="2"/>
      </rPr>
      <t xml:space="preserve"> Orangeberry</t>
    </r>
  </si>
  <si>
    <r>
      <rPr>
        <i/>
        <sz val="10"/>
        <color theme="1"/>
        <rFont val="Tahoma"/>
        <family val="2"/>
      </rPr>
      <t>Heuchera</t>
    </r>
    <r>
      <rPr>
        <sz val="10"/>
        <color theme="1"/>
        <rFont val="Tahoma"/>
        <family val="2"/>
      </rPr>
      <t xml:space="preserve"> Plum Pudding</t>
    </r>
  </si>
  <si>
    <r>
      <rPr>
        <i/>
        <sz val="10"/>
        <color theme="1"/>
        <rFont val="Tahoma"/>
        <family val="2"/>
      </rPr>
      <t>Heuchera</t>
    </r>
    <r>
      <rPr>
        <sz val="10"/>
        <color theme="1"/>
        <rFont val="Tahoma"/>
        <family val="2"/>
      </rPr>
      <t xml:space="preserve"> Silver Scrolls</t>
    </r>
  </si>
  <si>
    <r>
      <rPr>
        <i/>
        <sz val="10"/>
        <color theme="1"/>
        <rFont val="Tahoma"/>
        <family val="2"/>
      </rPr>
      <t>Heuchera</t>
    </r>
    <r>
      <rPr>
        <sz val="10"/>
        <color theme="1"/>
        <rFont val="Tahoma"/>
        <family val="2"/>
      </rPr>
      <t xml:space="preserve"> Silverberry</t>
    </r>
  </si>
  <si>
    <r>
      <rPr>
        <i/>
        <sz val="10"/>
        <color theme="1"/>
        <rFont val="Tahoma"/>
        <family val="2"/>
      </rPr>
      <t>Heuchera</t>
    </r>
    <r>
      <rPr>
        <sz val="10"/>
        <color theme="1"/>
        <rFont val="Tahoma"/>
        <family val="2"/>
      </rPr>
      <t xml:space="preserve"> Splashberry</t>
    </r>
  </si>
  <si>
    <r>
      <rPr>
        <i/>
        <sz val="10"/>
        <color theme="1"/>
        <rFont val="Tahoma"/>
        <family val="2"/>
      </rPr>
      <t>Iris</t>
    </r>
    <r>
      <rPr>
        <sz val="10"/>
        <color theme="1"/>
        <rFont val="Tahoma"/>
        <family val="2"/>
      </rPr>
      <t xml:space="preserve"> Edith Wolford</t>
    </r>
  </si>
  <si>
    <r>
      <rPr>
        <i/>
        <sz val="10"/>
        <color theme="1"/>
        <rFont val="Tahoma"/>
        <family val="2"/>
      </rPr>
      <t>Iris</t>
    </r>
    <r>
      <rPr>
        <sz val="10"/>
        <color theme="1"/>
        <rFont val="Tahoma"/>
        <family val="2"/>
      </rPr>
      <t xml:space="preserve"> Magrib</t>
    </r>
  </si>
  <si>
    <r>
      <rPr>
        <i/>
        <sz val="10"/>
        <color theme="1"/>
        <rFont val="Tahoma"/>
        <family val="2"/>
      </rPr>
      <t>Iris</t>
    </r>
    <r>
      <rPr>
        <sz val="10"/>
        <color theme="1"/>
        <rFont val="Tahoma"/>
        <family val="2"/>
      </rPr>
      <t xml:space="preserve"> Purple Flame</t>
    </r>
  </si>
  <si>
    <r>
      <rPr>
        <i/>
        <sz val="10"/>
        <color theme="1"/>
        <rFont val="Tahoma"/>
        <family val="2"/>
      </rPr>
      <t>Isolepis</t>
    </r>
    <r>
      <rPr>
        <sz val="10"/>
        <color theme="1"/>
        <rFont val="Tahoma"/>
        <family val="2"/>
      </rPr>
      <t xml:space="preserve"> Cernua</t>
    </r>
  </si>
  <si>
    <r>
      <rPr>
        <i/>
        <sz val="10"/>
        <color theme="1"/>
        <rFont val="Tahoma"/>
        <family val="2"/>
      </rPr>
      <t>Lomandra</t>
    </r>
    <r>
      <rPr>
        <sz val="10"/>
        <color theme="1"/>
        <rFont val="Tahoma"/>
        <family val="2"/>
      </rPr>
      <t xml:space="preserve"> Miner's Gold</t>
    </r>
  </si>
  <si>
    <r>
      <rPr>
        <i/>
        <sz val="10"/>
        <color theme="1"/>
        <rFont val="Tahoma"/>
        <family val="2"/>
      </rPr>
      <t>Miscanthus</t>
    </r>
    <r>
      <rPr>
        <sz val="10"/>
        <color theme="1"/>
        <rFont val="Tahoma"/>
        <family val="2"/>
      </rPr>
      <t xml:space="preserve"> Gracillimus</t>
    </r>
  </si>
  <si>
    <r>
      <rPr>
        <i/>
        <sz val="10"/>
        <color theme="1"/>
        <rFont val="Tahoma"/>
        <family val="2"/>
      </rPr>
      <t>Muhlenbergia capillaris</t>
    </r>
    <r>
      <rPr>
        <sz val="10"/>
        <color theme="1"/>
        <rFont val="Tahoma"/>
        <family val="2"/>
      </rPr>
      <t xml:space="preserve"> 'White Cloud'</t>
    </r>
  </si>
  <si>
    <r>
      <rPr>
        <i/>
        <sz val="10"/>
        <color theme="1"/>
        <rFont val="Tahoma"/>
        <family val="2"/>
      </rPr>
      <t>Panicum Virgatum</t>
    </r>
    <r>
      <rPr>
        <sz val="10"/>
        <color theme="1"/>
        <rFont val="Tahoma"/>
        <family val="2"/>
      </rPr>
      <t xml:space="preserve"> Shenandoah</t>
    </r>
  </si>
  <si>
    <r>
      <rPr>
        <i/>
        <sz val="10"/>
        <color theme="1"/>
        <rFont val="Tahoma"/>
        <family val="2"/>
      </rPr>
      <t xml:space="preserve">Schizachyrium </t>
    </r>
    <r>
      <rPr>
        <sz val="10"/>
        <color theme="1"/>
        <rFont val="Tahoma"/>
        <family val="2"/>
      </rPr>
      <t>"The Blue"</t>
    </r>
  </si>
  <si>
    <r>
      <rPr>
        <i/>
        <sz val="10"/>
        <color theme="1"/>
        <rFont val="Tahoma"/>
        <family val="2"/>
      </rPr>
      <t>Schizachyrium</t>
    </r>
    <r>
      <rPr>
        <sz val="10"/>
        <color theme="1"/>
        <rFont val="Tahoma"/>
        <family val="2"/>
      </rPr>
      <t xml:space="preserve"> 'The Blue'</t>
    </r>
  </si>
  <si>
    <r>
      <rPr>
        <i/>
        <sz val="10"/>
        <color theme="1"/>
        <rFont val="Tahoma"/>
        <family val="2"/>
      </rPr>
      <t>Shenandoah</t>
    </r>
    <r>
      <rPr>
        <sz val="10"/>
        <color theme="1"/>
        <rFont val="Tahoma"/>
        <family val="2"/>
      </rPr>
      <t>' Panicum Virgatum</t>
    </r>
  </si>
  <si>
    <r>
      <rPr>
        <i/>
        <sz val="10"/>
        <color theme="1"/>
        <rFont val="Tahoma"/>
        <family val="2"/>
      </rPr>
      <t>Yucca</t>
    </r>
    <r>
      <rPr>
        <sz val="10"/>
        <color theme="1"/>
        <rFont val="Tahoma"/>
        <family val="2"/>
      </rPr>
      <t xml:space="preserve"> Citrus Twist</t>
    </r>
  </si>
  <si>
    <r>
      <rPr>
        <i/>
        <sz val="10"/>
        <color theme="1"/>
        <rFont val="Tahoma"/>
        <family val="2"/>
      </rPr>
      <t>Geranium</t>
    </r>
    <r>
      <rPr>
        <sz val="10"/>
        <color theme="1"/>
        <rFont val="Tahoma"/>
        <family val="2"/>
      </rPr>
      <t xml:space="preserve"> Azure Rush</t>
    </r>
  </si>
  <si>
    <r>
      <rPr>
        <i/>
        <sz val="10"/>
        <color theme="1"/>
        <rFont val="Tahoma"/>
        <family val="2"/>
      </rPr>
      <t>Geranium</t>
    </r>
    <r>
      <rPr>
        <sz val="10"/>
        <color theme="1"/>
        <rFont val="Tahoma"/>
        <family val="2"/>
      </rPr>
      <t xml:space="preserve"> Blushing Turtle</t>
    </r>
  </si>
  <si>
    <r>
      <rPr>
        <i/>
        <sz val="10"/>
        <color theme="1"/>
        <rFont val="Tahoma"/>
        <family val="2"/>
      </rPr>
      <t>Geranium</t>
    </r>
    <r>
      <rPr>
        <sz val="10"/>
        <color theme="1"/>
        <rFont val="Tahoma"/>
        <family val="2"/>
      </rPr>
      <t xml:space="preserve"> Dragon Heart</t>
    </r>
  </si>
  <si>
    <r>
      <rPr>
        <i/>
        <sz val="10"/>
        <color theme="1"/>
        <rFont val="Tahoma"/>
        <family val="2"/>
      </rPr>
      <t>Geranium</t>
    </r>
    <r>
      <rPr>
        <sz val="10"/>
        <color theme="1"/>
        <rFont val="Tahoma"/>
        <family val="2"/>
      </rPr>
      <t xml:space="preserve"> Kelly-Anne</t>
    </r>
  </si>
  <si>
    <r>
      <rPr>
        <i/>
        <sz val="10"/>
        <color theme="1"/>
        <rFont val="Tahoma"/>
        <family val="2"/>
      </rPr>
      <t>Geranium</t>
    </r>
    <r>
      <rPr>
        <sz val="10"/>
        <color theme="1"/>
        <rFont val="Tahoma"/>
        <family val="2"/>
      </rPr>
      <t xml:space="preserve"> Mary-Anne</t>
    </r>
  </si>
  <si>
    <r>
      <rPr>
        <i/>
        <sz val="10"/>
        <color theme="1"/>
        <rFont val="Tahoma"/>
        <family val="2"/>
      </rPr>
      <t>Geranium</t>
    </r>
    <r>
      <rPr>
        <sz val="10"/>
        <color theme="1"/>
        <rFont val="Tahoma"/>
        <family val="2"/>
      </rPr>
      <t xml:space="preserve"> prat. Black 'n White</t>
    </r>
  </si>
  <si>
    <r>
      <rPr>
        <i/>
        <sz val="10"/>
        <color theme="1"/>
        <rFont val="Tahoma"/>
        <family val="2"/>
      </rPr>
      <t>Geranium</t>
    </r>
    <r>
      <rPr>
        <sz val="10"/>
        <color theme="1"/>
        <rFont val="Tahoma"/>
        <family val="2"/>
      </rPr>
      <t xml:space="preserve"> prat. Midnight Reiter</t>
    </r>
  </si>
  <si>
    <r>
      <rPr>
        <i/>
        <sz val="10"/>
        <color theme="1"/>
        <rFont val="Tahoma"/>
        <family val="2"/>
      </rPr>
      <t>Geranium</t>
    </r>
    <r>
      <rPr>
        <sz val="10"/>
        <color theme="1"/>
        <rFont val="Tahoma"/>
        <family val="2"/>
      </rPr>
      <t xml:space="preserve"> Rozanne</t>
    </r>
  </si>
  <si>
    <r>
      <rPr>
        <i/>
        <sz val="10"/>
        <color theme="1"/>
        <rFont val="Tahoma"/>
        <family val="2"/>
      </rPr>
      <t>Geranium</t>
    </r>
    <r>
      <rPr>
        <sz val="10"/>
        <color theme="1"/>
        <rFont val="Tahoma"/>
        <family val="2"/>
      </rPr>
      <t xml:space="preserve"> Storm Cloud</t>
    </r>
  </si>
  <si>
    <r>
      <rPr>
        <i/>
        <sz val="10"/>
        <color theme="1"/>
        <rFont val="Tahoma"/>
        <family val="2"/>
      </rPr>
      <t>Echinacea</t>
    </r>
    <r>
      <rPr>
        <sz val="10"/>
        <color theme="1"/>
        <rFont val="Tahoma"/>
        <family val="2"/>
      </rPr>
      <t xml:space="preserve"> Delicious Candy</t>
    </r>
  </si>
  <si>
    <r>
      <rPr>
        <i/>
        <sz val="10"/>
        <color theme="1"/>
        <rFont val="Tahoma"/>
        <family val="2"/>
      </rPr>
      <t>Echinacea</t>
    </r>
    <r>
      <rPr>
        <sz val="10"/>
        <color theme="1"/>
        <rFont val="Tahoma"/>
        <family val="2"/>
      </rPr>
      <t xml:space="preserve"> Delicious Nougat</t>
    </r>
  </si>
  <si>
    <r>
      <rPr>
        <i/>
        <sz val="10"/>
        <color theme="1"/>
        <rFont val="Tahoma"/>
        <family val="2"/>
      </rPr>
      <t>Echinacea</t>
    </r>
    <r>
      <rPr>
        <sz val="10"/>
        <color theme="1"/>
        <rFont val="Tahoma"/>
        <family val="2"/>
      </rPr>
      <t xml:space="preserve"> Delicious Strawberry</t>
    </r>
  </si>
  <si>
    <r>
      <rPr>
        <i/>
        <sz val="10"/>
        <color theme="1"/>
        <rFont val="Tahoma"/>
        <family val="2"/>
      </rPr>
      <t>Echinacea</t>
    </r>
    <r>
      <rPr>
        <sz val="10"/>
        <color theme="1"/>
        <rFont val="Tahoma"/>
        <family val="2"/>
      </rPr>
      <t xml:space="preserve"> Fatal Attraction</t>
    </r>
  </si>
  <si>
    <r>
      <rPr>
        <i/>
        <sz val="10"/>
        <color theme="1"/>
        <rFont val="Tahoma"/>
        <family val="2"/>
      </rPr>
      <t>Echinacea</t>
    </r>
    <r>
      <rPr>
        <sz val="10"/>
        <color theme="1"/>
        <rFont val="Tahoma"/>
        <family val="2"/>
      </rPr>
      <t xml:space="preserve"> Green Jewel</t>
    </r>
  </si>
  <si>
    <r>
      <rPr>
        <i/>
        <sz val="10"/>
        <color theme="1"/>
        <rFont val="Tahoma"/>
        <family val="2"/>
      </rPr>
      <t>Echinacea</t>
    </r>
    <r>
      <rPr>
        <sz val="10"/>
        <color theme="1"/>
        <rFont val="Tahoma"/>
        <family val="2"/>
      </rPr>
      <t xml:space="preserve"> Pica Bella</t>
    </r>
  </si>
  <si>
    <r>
      <rPr>
        <i/>
        <sz val="10"/>
        <color theme="1"/>
        <rFont val="Tahoma"/>
        <family val="2"/>
      </rPr>
      <t>Echinacea</t>
    </r>
    <r>
      <rPr>
        <sz val="10"/>
        <color theme="1"/>
        <rFont val="Tahoma"/>
        <family val="2"/>
      </rPr>
      <t xml:space="preserve"> Pretty Parasols</t>
    </r>
  </si>
  <si>
    <r>
      <rPr>
        <i/>
        <sz val="10"/>
        <color theme="1"/>
        <rFont val="Tahoma"/>
        <family val="2"/>
      </rPr>
      <t>Echinacea</t>
    </r>
    <r>
      <rPr>
        <sz val="10"/>
        <color theme="1"/>
        <rFont val="Tahoma"/>
        <family val="2"/>
      </rPr>
      <t xml:space="preserve"> Sensation Pink</t>
    </r>
  </si>
  <si>
    <r>
      <rPr>
        <i/>
        <sz val="10"/>
        <color theme="1"/>
        <rFont val="Tahoma"/>
        <family val="2"/>
      </rPr>
      <t>Echinacea</t>
    </r>
    <r>
      <rPr>
        <sz val="10"/>
        <color theme="1"/>
        <rFont val="Tahoma"/>
        <family val="2"/>
      </rPr>
      <t xml:space="preserve"> 'Sun Seeker Mineola'</t>
    </r>
  </si>
  <si>
    <r>
      <rPr>
        <i/>
        <sz val="10"/>
        <color theme="1"/>
        <rFont val="Tahoma"/>
        <family val="2"/>
      </rPr>
      <t>Echinacea</t>
    </r>
    <r>
      <rPr>
        <sz val="10"/>
        <color theme="1"/>
        <rFont val="Tahoma"/>
        <family val="2"/>
      </rPr>
      <t xml:space="preserve"> SunSeekers Apple Green</t>
    </r>
  </si>
  <si>
    <r>
      <rPr>
        <i/>
        <sz val="10"/>
        <color theme="1"/>
        <rFont val="Tahoma"/>
        <family val="2"/>
      </rPr>
      <t>Echinacea</t>
    </r>
    <r>
      <rPr>
        <sz val="10"/>
        <color theme="1"/>
        <rFont val="Tahoma"/>
        <family val="2"/>
      </rPr>
      <t xml:space="preserve"> SunSeekers Blush</t>
    </r>
  </si>
  <si>
    <r>
      <rPr>
        <i/>
        <sz val="10"/>
        <color theme="1"/>
        <rFont val="Tahoma"/>
        <family val="2"/>
      </rPr>
      <t>Echinacea</t>
    </r>
    <r>
      <rPr>
        <sz val="10"/>
        <color theme="1"/>
        <rFont val="Tahoma"/>
        <family val="2"/>
      </rPr>
      <t xml:space="preserve"> SunSeekers Citrus</t>
    </r>
  </si>
  <si>
    <r>
      <rPr>
        <i/>
        <sz val="10"/>
        <color theme="1"/>
        <rFont val="Tahoma"/>
        <family val="2"/>
      </rPr>
      <t>Echinacea</t>
    </r>
    <r>
      <rPr>
        <sz val="10"/>
        <color theme="1"/>
        <rFont val="Tahoma"/>
        <family val="2"/>
      </rPr>
      <t xml:space="preserve"> SunSeekers Clementine</t>
    </r>
  </si>
  <si>
    <r>
      <rPr>
        <i/>
        <sz val="10"/>
        <color theme="1"/>
        <rFont val="Tahoma"/>
        <family val="2"/>
      </rPr>
      <t>Echinacea</t>
    </r>
    <r>
      <rPr>
        <sz val="10"/>
        <color theme="1"/>
        <rFont val="Tahoma"/>
        <family val="2"/>
      </rPr>
      <t xml:space="preserve"> SunSeekers Golden Sun</t>
    </r>
  </si>
  <si>
    <r>
      <rPr>
        <i/>
        <sz val="10"/>
        <color theme="1"/>
        <rFont val="Tahoma"/>
        <family val="2"/>
      </rPr>
      <t>Echinacea</t>
    </r>
    <r>
      <rPr>
        <sz val="10"/>
        <color theme="1"/>
        <rFont val="Tahoma"/>
        <family val="2"/>
      </rPr>
      <t xml:space="preserve"> SunSeekers Hot Pink</t>
    </r>
  </si>
  <si>
    <r>
      <rPr>
        <i/>
        <sz val="10"/>
        <color theme="1"/>
        <rFont val="Tahoma"/>
        <family val="2"/>
      </rPr>
      <t>Echinacea</t>
    </r>
    <r>
      <rPr>
        <sz val="10"/>
        <color theme="1"/>
        <rFont val="Tahoma"/>
        <family val="2"/>
      </rPr>
      <t xml:space="preserve"> SunSeekers Magenta</t>
    </r>
  </si>
  <si>
    <r>
      <rPr>
        <i/>
        <sz val="10"/>
        <color theme="1"/>
        <rFont val="Tahoma"/>
        <family val="2"/>
      </rPr>
      <t>Echinacea</t>
    </r>
    <r>
      <rPr>
        <sz val="10"/>
        <color theme="1"/>
        <rFont val="Tahoma"/>
        <family val="2"/>
      </rPr>
      <t xml:space="preserve"> SunSeekers Mango Sunrise</t>
    </r>
  </si>
  <si>
    <r>
      <rPr>
        <i/>
        <sz val="10"/>
        <color theme="1"/>
        <rFont val="Tahoma"/>
        <family val="2"/>
      </rPr>
      <t>Echinacea</t>
    </r>
    <r>
      <rPr>
        <sz val="10"/>
        <color theme="1"/>
        <rFont val="Tahoma"/>
        <family val="2"/>
      </rPr>
      <t xml:space="preserve"> SunSeekers Mineola</t>
    </r>
  </si>
  <si>
    <r>
      <rPr>
        <i/>
        <sz val="10"/>
        <color theme="1"/>
        <rFont val="Tahoma"/>
        <family val="2"/>
      </rPr>
      <t>Echinacea</t>
    </r>
    <r>
      <rPr>
        <sz val="10"/>
        <color theme="1"/>
        <rFont val="Tahoma"/>
        <family val="2"/>
      </rPr>
      <t xml:space="preserve"> SunSeekers Orange</t>
    </r>
  </si>
  <si>
    <r>
      <rPr>
        <i/>
        <sz val="10"/>
        <color theme="1"/>
        <rFont val="Tahoma"/>
        <family val="2"/>
      </rPr>
      <t>Echinacea</t>
    </r>
    <r>
      <rPr>
        <sz val="10"/>
        <color theme="1"/>
        <rFont val="Tahoma"/>
        <family val="2"/>
      </rPr>
      <t xml:space="preserve"> SunSeekers Pink Grapefruit</t>
    </r>
  </si>
  <si>
    <r>
      <rPr>
        <i/>
        <sz val="10"/>
        <color theme="1"/>
        <rFont val="Tahoma"/>
        <family val="2"/>
      </rPr>
      <t>Echinacea</t>
    </r>
    <r>
      <rPr>
        <sz val="10"/>
        <color theme="1"/>
        <rFont val="Tahoma"/>
        <family val="2"/>
      </rPr>
      <t xml:space="preserve"> SunSeekers Pomegranate</t>
    </r>
  </si>
  <si>
    <r>
      <rPr>
        <i/>
        <sz val="10"/>
        <color theme="1"/>
        <rFont val="Tahoma"/>
        <family val="2"/>
      </rPr>
      <t>Echinacea</t>
    </r>
    <r>
      <rPr>
        <sz val="10"/>
        <color theme="1"/>
        <rFont val="Tahoma"/>
        <family val="2"/>
      </rPr>
      <t xml:space="preserve"> SunSeekers Pumpkin Pie</t>
    </r>
  </si>
  <si>
    <r>
      <rPr>
        <i/>
        <sz val="10"/>
        <color theme="1"/>
        <rFont val="Tahoma"/>
        <family val="2"/>
      </rPr>
      <t>Echinacea</t>
    </r>
    <r>
      <rPr>
        <sz val="10"/>
        <color theme="1"/>
        <rFont val="Tahoma"/>
        <family val="2"/>
      </rPr>
      <t xml:space="preserve"> SunSeekers Purplelicious</t>
    </r>
  </si>
  <si>
    <r>
      <rPr>
        <i/>
        <sz val="10"/>
        <color theme="1"/>
        <rFont val="Tahoma"/>
        <family val="2"/>
      </rPr>
      <t>Echinacea</t>
    </r>
    <r>
      <rPr>
        <sz val="10"/>
        <color theme="1"/>
        <rFont val="Tahoma"/>
        <family val="2"/>
      </rPr>
      <t xml:space="preserve"> SunSeekers Racing Red</t>
    </r>
  </si>
  <si>
    <r>
      <rPr>
        <i/>
        <sz val="10"/>
        <color theme="1"/>
        <rFont val="Tahoma"/>
        <family val="2"/>
      </rPr>
      <t>Echinacea</t>
    </r>
    <r>
      <rPr>
        <sz val="10"/>
        <color theme="1"/>
        <rFont val="Tahoma"/>
        <family val="2"/>
      </rPr>
      <t xml:space="preserve"> SunSeekers Rainbow</t>
    </r>
  </si>
  <si>
    <r>
      <rPr>
        <i/>
        <sz val="10"/>
        <color theme="1"/>
        <rFont val="Tahoma"/>
        <family val="2"/>
      </rPr>
      <t>Echinacea</t>
    </r>
    <r>
      <rPr>
        <sz val="10"/>
        <color theme="1"/>
        <rFont val="Tahoma"/>
        <family val="2"/>
      </rPr>
      <t xml:space="preserve"> SunSeekers Red</t>
    </r>
  </si>
  <si>
    <r>
      <rPr>
        <i/>
        <sz val="10"/>
        <color theme="1"/>
        <rFont val="Tahoma"/>
        <family val="2"/>
      </rPr>
      <t>Echinacea</t>
    </r>
    <r>
      <rPr>
        <sz val="10"/>
        <color theme="1"/>
        <rFont val="Tahoma"/>
        <family val="2"/>
      </rPr>
      <t xml:space="preserve"> SunSeekers Salmon</t>
    </r>
  </si>
  <si>
    <r>
      <rPr>
        <i/>
        <sz val="10"/>
        <color theme="1"/>
        <rFont val="Tahoma"/>
        <family val="2"/>
      </rPr>
      <t>Echinacea</t>
    </r>
    <r>
      <rPr>
        <sz val="10"/>
        <color theme="1"/>
        <rFont val="Tahoma"/>
        <family val="2"/>
      </rPr>
      <t xml:space="preserve"> SunSeekers Sweet Fuchsia</t>
    </r>
  </si>
  <si>
    <r>
      <rPr>
        <i/>
        <sz val="10"/>
        <color theme="1"/>
        <rFont val="Tahoma"/>
        <family val="2"/>
      </rPr>
      <t>Echinacea</t>
    </r>
    <r>
      <rPr>
        <sz val="10"/>
        <color theme="1"/>
        <rFont val="Tahoma"/>
        <family val="2"/>
      </rPr>
      <t xml:space="preserve"> SunSeekers Tequila Sunrise</t>
    </r>
  </si>
  <si>
    <r>
      <rPr>
        <i/>
        <sz val="10"/>
        <color theme="1"/>
        <rFont val="Tahoma"/>
        <family val="2"/>
      </rPr>
      <t>Echinacea</t>
    </r>
    <r>
      <rPr>
        <sz val="10"/>
        <color theme="1"/>
        <rFont val="Tahoma"/>
        <family val="2"/>
      </rPr>
      <t xml:space="preserve"> SunSeekers White Perfection</t>
    </r>
  </si>
  <si>
    <r>
      <rPr>
        <i/>
        <sz val="10"/>
        <color theme="1"/>
        <rFont val="Tahoma"/>
        <family val="2"/>
      </rPr>
      <t>Echinacea</t>
    </r>
    <r>
      <rPr>
        <sz val="10"/>
        <color theme="1"/>
        <rFont val="Tahoma"/>
        <family val="2"/>
      </rPr>
      <t xml:space="preserve"> SunSeekers Yellow</t>
    </r>
  </si>
  <si>
    <r>
      <rPr>
        <i/>
        <sz val="10"/>
        <color theme="1"/>
        <rFont val="Tahoma"/>
        <family val="2"/>
      </rPr>
      <t>Dianella tasmanica</t>
    </r>
    <r>
      <rPr>
        <sz val="10"/>
        <color theme="1"/>
        <rFont val="Tahoma"/>
        <family val="2"/>
      </rPr>
      <t xml:space="preserve"> 'Variegata'</t>
    </r>
  </si>
  <si>
    <r>
      <rPr>
        <i/>
        <sz val="10"/>
        <color theme="1"/>
        <rFont val="Tahoma"/>
        <family val="2"/>
      </rPr>
      <t>Cordyline</t>
    </r>
    <r>
      <rPr>
        <sz val="10"/>
        <color theme="1"/>
        <rFont val="Tahoma"/>
        <family val="2"/>
      </rPr>
      <t xml:space="preserve"> Red Star</t>
    </r>
  </si>
  <si>
    <r>
      <rPr>
        <i/>
        <sz val="10"/>
        <color theme="1"/>
        <rFont val="Tahoma"/>
        <family val="2"/>
      </rPr>
      <t>Carex</t>
    </r>
    <r>
      <rPr>
        <sz val="10"/>
        <color theme="1"/>
        <rFont val="Tahoma"/>
        <family val="2"/>
      </rPr>
      <t xml:space="preserve"> appalachica</t>
    </r>
  </si>
  <si>
    <r>
      <rPr>
        <i/>
        <sz val="10"/>
        <color theme="1"/>
        <rFont val="Tahoma"/>
        <family val="2"/>
      </rPr>
      <t>Carex</t>
    </r>
    <r>
      <rPr>
        <sz val="10"/>
        <color theme="1"/>
        <rFont val="Tahoma"/>
        <family val="2"/>
      </rPr>
      <t xml:space="preserve"> Evergold</t>
    </r>
  </si>
  <si>
    <r>
      <rPr>
        <i/>
        <sz val="10"/>
        <color theme="1"/>
        <rFont val="Tahoma"/>
        <family val="2"/>
      </rPr>
      <t>Carex</t>
    </r>
    <r>
      <rPr>
        <sz val="10"/>
        <color theme="1"/>
        <rFont val="Tahoma"/>
        <family val="2"/>
      </rPr>
      <t xml:space="preserve"> Feather Falls</t>
    </r>
  </si>
  <si>
    <r>
      <rPr>
        <i/>
        <sz val="10"/>
        <color theme="1"/>
        <rFont val="Tahoma"/>
        <family val="2"/>
      </rPr>
      <t>Carex</t>
    </r>
    <r>
      <rPr>
        <sz val="10"/>
        <color theme="1"/>
        <rFont val="Tahoma"/>
        <family val="2"/>
      </rPr>
      <t xml:space="preserve"> Frosted Curls</t>
    </r>
  </si>
  <si>
    <r>
      <rPr>
        <i/>
        <sz val="10"/>
        <color theme="1"/>
        <rFont val="Tahoma"/>
        <family val="2"/>
      </rPr>
      <t>Carex</t>
    </r>
    <r>
      <rPr>
        <sz val="10"/>
        <color theme="1"/>
        <rFont val="Tahoma"/>
        <family val="2"/>
      </rPr>
      <t xml:space="preserve"> Moon Falls</t>
    </r>
  </si>
  <si>
    <r>
      <rPr>
        <i/>
        <sz val="10"/>
        <color theme="1"/>
        <rFont val="Tahoma"/>
        <family val="2"/>
      </rPr>
      <t>Carex</t>
    </r>
    <r>
      <rPr>
        <sz val="10"/>
        <color theme="1"/>
        <rFont val="Tahoma"/>
        <family val="2"/>
      </rPr>
      <t xml:space="preserve"> pensylvanica</t>
    </r>
  </si>
  <si>
    <r>
      <rPr>
        <i/>
        <sz val="10"/>
        <color theme="1"/>
        <rFont val="Tahoma"/>
        <family val="2"/>
      </rPr>
      <t>Carex</t>
    </r>
    <r>
      <rPr>
        <sz val="10"/>
        <color theme="1"/>
        <rFont val="Tahoma"/>
        <family val="2"/>
      </rPr>
      <t xml:space="preserve"> plantaginea</t>
    </r>
  </si>
  <si>
    <r>
      <rPr>
        <i/>
        <sz val="10"/>
        <color theme="1"/>
        <rFont val="Tahoma"/>
        <family val="2"/>
      </rPr>
      <t>Carex</t>
    </r>
    <r>
      <rPr>
        <sz val="10"/>
        <color theme="1"/>
        <rFont val="Tahoma"/>
        <family val="2"/>
      </rPr>
      <t xml:space="preserve"> Ribbon Falls</t>
    </r>
  </si>
  <si>
    <r>
      <rPr>
        <i/>
        <sz val="10"/>
        <color theme="1"/>
        <rFont val="Tahoma"/>
        <family val="2"/>
      </rPr>
      <t>Carex</t>
    </r>
    <r>
      <rPr>
        <sz val="10"/>
        <color theme="1"/>
        <rFont val="Tahoma"/>
        <family val="2"/>
      </rPr>
      <t xml:space="preserve"> rosea</t>
    </r>
  </si>
  <si>
    <r>
      <rPr>
        <i/>
        <sz val="10"/>
        <color theme="1"/>
        <rFont val="Tahoma"/>
        <family val="2"/>
      </rPr>
      <t>Carex</t>
    </r>
    <r>
      <rPr>
        <sz val="10"/>
        <color theme="1"/>
        <rFont val="Tahoma"/>
        <family val="2"/>
      </rPr>
      <t xml:space="preserve"> scaposa HBCS23</t>
    </r>
  </si>
  <si>
    <r>
      <rPr>
        <i/>
        <sz val="10"/>
        <color theme="1"/>
        <rFont val="Tahoma"/>
        <family val="2"/>
      </rPr>
      <t>Callistemon viminalis</t>
    </r>
    <r>
      <rPr>
        <sz val="10"/>
        <color theme="1"/>
        <rFont val="Tahoma"/>
        <family val="2"/>
      </rPr>
      <t xml:space="preserve"> 'Little John'</t>
    </r>
  </si>
  <si>
    <r>
      <rPr>
        <i/>
        <sz val="10"/>
        <color theme="1"/>
        <rFont val="Tahoma"/>
        <family val="2"/>
      </rPr>
      <t>Brunnera</t>
    </r>
    <r>
      <rPr>
        <sz val="10"/>
        <color theme="1"/>
        <rFont val="Tahoma"/>
        <family val="2"/>
      </rPr>
      <t xml:space="preserve"> Jack Frost</t>
    </r>
  </si>
  <si>
    <r>
      <rPr>
        <i/>
        <sz val="10"/>
        <color theme="1"/>
        <rFont val="Tahoma"/>
        <family val="2"/>
      </rPr>
      <t>Brunnera</t>
    </r>
    <r>
      <rPr>
        <sz val="10"/>
        <color theme="1"/>
        <rFont val="Tahoma"/>
        <family val="2"/>
      </rPr>
      <t xml:space="preserve"> Looking Glass</t>
    </r>
  </si>
  <si>
    <r>
      <rPr>
        <i/>
        <sz val="10"/>
        <color theme="1"/>
        <rFont val="Tahoma"/>
        <family val="2"/>
      </rPr>
      <t>Brunnera</t>
    </r>
    <r>
      <rPr>
        <sz val="10"/>
        <color theme="1"/>
        <rFont val="Tahoma"/>
        <family val="2"/>
      </rPr>
      <t xml:space="preserve"> macrophylla</t>
    </r>
  </si>
  <si>
    <r>
      <rPr>
        <i/>
        <sz val="10"/>
        <color theme="1"/>
        <rFont val="Tahoma"/>
        <family val="2"/>
      </rPr>
      <t>Brunnera</t>
    </r>
    <r>
      <rPr>
        <sz val="10"/>
        <color theme="1"/>
        <rFont val="Tahoma"/>
        <family val="2"/>
      </rPr>
      <t xml:space="preserve"> Silver Carpet</t>
    </r>
  </si>
  <si>
    <r>
      <rPr>
        <i/>
        <sz val="10"/>
        <color theme="1"/>
        <rFont val="Tahoma"/>
        <family val="2"/>
      </rPr>
      <t>Brunnera</t>
    </r>
    <r>
      <rPr>
        <sz val="10"/>
        <color theme="1"/>
        <rFont val="Tahoma"/>
        <family val="2"/>
      </rPr>
      <t xml:space="preserve"> Silver Heart</t>
    </r>
  </si>
  <si>
    <r>
      <rPr>
        <i/>
        <sz val="10"/>
        <color theme="1"/>
        <rFont val="Tahoma"/>
        <family val="2"/>
      </rPr>
      <t>Brunnera</t>
    </r>
    <r>
      <rPr>
        <sz val="10"/>
        <color theme="1"/>
        <rFont val="Tahoma"/>
        <family val="2"/>
      </rPr>
      <t xml:space="preserve"> Variegata</t>
    </r>
  </si>
  <si>
    <r>
      <rPr>
        <i/>
        <sz val="10"/>
        <color theme="1"/>
        <rFont val="Tahoma"/>
        <family val="2"/>
      </rPr>
      <t>Nandina domestica</t>
    </r>
    <r>
      <rPr>
        <sz val="10"/>
        <color theme="1"/>
        <rFont val="Tahoma"/>
        <family val="2"/>
      </rPr>
      <t xml:space="preserve"> 'Jaytee' PP14,668 Harbor Belle™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</si>
</sst>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mmmm\ d\,\ yyyy"/>
    <numFmt numFmtId="165" formatCode="_(* #,##0_);_(* \(#,##0\);_(* &quot;-&quot;??_);_(@_)"/>
    <numFmt numFmtId="166" formatCode="&quot;$&quot;#,##0.00"/>
  </numFmts>
  <fonts count="23" x14ac:knownFonts="1">
    <font>
      <sz val="11"/>
      <color theme="1"/>
      <name val="Aptos Narrow"/>
      <family val="2"/>
      <scheme val="minor"/>
    </font>
    <font>
      <sz val="11"/>
      <color theme="1"/>
      <name val="Aptos Narrow"/>
      <family val="2"/>
      <scheme val="minor"/>
    </font>
    <font>
      <b/>
      <sz val="10"/>
      <color theme="1"/>
      <name val="Tahoma"/>
      <family val="2"/>
    </font>
    <font>
      <b/>
      <sz val="10"/>
      <color rgb="FFFF0000"/>
      <name val="Arial"/>
      <family val="2"/>
    </font>
    <font>
      <b/>
      <sz val="10"/>
      <name val="Arial"/>
      <family val="2"/>
    </font>
    <font>
      <sz val="10"/>
      <color theme="1"/>
      <name val="Tahoma"/>
      <family val="2"/>
    </font>
    <font>
      <i/>
      <sz val="10"/>
      <color theme="1"/>
      <name val="Tahoma"/>
      <family val="2"/>
    </font>
    <font>
      <sz val="10"/>
      <name val="Arial"/>
      <family val="2"/>
    </font>
    <font>
      <b/>
      <sz val="10"/>
      <color theme="1"/>
      <name val="Arial"/>
      <family val="2"/>
    </font>
    <font>
      <sz val="10"/>
      <color theme="1"/>
      <name val="Arial"/>
      <family val="2"/>
    </font>
    <font>
      <sz val="10"/>
      <color rgb="FFFF0000"/>
      <name val="Arial"/>
      <family val="2"/>
    </font>
    <font>
      <i/>
      <sz val="8"/>
      <color theme="1"/>
      <name val="Tahoma"/>
      <family val="2"/>
    </font>
    <font>
      <i/>
      <sz val="9.5"/>
      <color theme="1"/>
      <name val="Tahoma"/>
      <family val="2"/>
    </font>
    <font>
      <sz val="9.5"/>
      <color theme="1"/>
      <name val="Tahoma"/>
      <family val="2"/>
    </font>
    <font>
      <sz val="9"/>
      <color theme="1"/>
      <name val="Tahoma"/>
      <family val="2"/>
    </font>
    <font>
      <sz val="8"/>
      <color theme="1"/>
      <name val="Tahoma"/>
      <family val="2"/>
    </font>
    <font>
      <sz val="8"/>
      <name val="Arial"/>
      <family val="2"/>
    </font>
    <font>
      <sz val="8"/>
      <name val="Tahoma"/>
      <family val="2"/>
    </font>
    <font>
      <b/>
      <sz val="9"/>
      <color indexed="81"/>
      <name val="Tahoma"/>
      <family val="2"/>
    </font>
    <font>
      <sz val="9"/>
      <color indexed="81"/>
      <name val="Tahoma"/>
      <family val="2"/>
    </font>
    <font>
      <sz val="10"/>
      <name val="Tahoma"/>
      <family val="2"/>
    </font>
    <font>
      <u/>
      <sz val="11"/>
      <color theme="10"/>
      <name val="Aptos Narrow"/>
      <family val="2"/>
      <scheme val="minor"/>
    </font>
    <font>
      <b/>
      <u/>
      <sz val="11"/>
      <color theme="10"/>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1" fillId="0" borderId="0" applyNumberFormat="0" applyFill="0" applyBorder="0" applyAlignment="0" applyProtection="0"/>
  </cellStyleXfs>
  <cellXfs count="101">
    <xf numFmtId="0" fontId="0" fillId="0" borderId="0" xfId="0"/>
    <xf numFmtId="0" fontId="5" fillId="0" borderId="1" xfId="0" applyFont="1" applyBorder="1" applyAlignment="1">
      <alignment horizontal="center"/>
    </xf>
    <xf numFmtId="0" fontId="5" fillId="0" borderId="1" xfId="0" applyFont="1" applyBorder="1" applyAlignment="1" applyProtection="1">
      <alignment horizontal="center" vertical="center" shrinkToFit="1"/>
      <protection locked="0"/>
    </xf>
    <xf numFmtId="164" fontId="5" fillId="0" borderId="1" xfId="0" applyNumberFormat="1" applyFont="1" applyBorder="1" applyAlignment="1">
      <alignment vertical="center"/>
    </xf>
    <xf numFmtId="0" fontId="5" fillId="0" borderId="1" xfId="0" applyFont="1" applyBorder="1" applyAlignment="1">
      <alignment horizontal="center" vertical="center"/>
    </xf>
    <xf numFmtId="165" fontId="5" fillId="0" borderId="1" xfId="1" applyNumberFormat="1" applyFont="1" applyBorder="1" applyAlignment="1">
      <alignment horizontal="center" vertical="center"/>
    </xf>
    <xf numFmtId="44" fontId="5" fillId="0" borderId="1" xfId="2" applyFont="1" applyBorder="1" applyAlignment="1" applyProtection="1">
      <alignment horizontal="center" vertical="center" shrinkToFit="1"/>
      <protection locked="0"/>
    </xf>
    <xf numFmtId="166" fontId="7" fillId="0" borderId="1" xfId="0" applyNumberFormat="1" applyFont="1" applyBorder="1"/>
    <xf numFmtId="0" fontId="7" fillId="0" borderId="0" xfId="0" applyFont="1"/>
    <xf numFmtId="0" fontId="6" fillId="0" borderId="1" xfId="0" applyFont="1" applyBorder="1" applyAlignment="1" applyProtection="1">
      <alignment vertical="center"/>
      <protection locked="0"/>
    </xf>
    <xf numFmtId="0" fontId="5" fillId="0" borderId="1" xfId="0" applyFont="1" applyBorder="1" applyAlignment="1" applyProtection="1">
      <alignment horizontal="center" vertical="center"/>
      <protection locked="0"/>
    </xf>
    <xf numFmtId="165" fontId="5" fillId="0" borderId="1" xfId="1" applyNumberFormat="1" applyFont="1" applyBorder="1" applyAlignment="1" applyProtection="1">
      <alignment horizontal="center" vertical="center"/>
      <protection locked="0"/>
    </xf>
    <xf numFmtId="0" fontId="3" fillId="0" borderId="0" xfId="0" applyFont="1"/>
    <xf numFmtId="0" fontId="5" fillId="0" borderId="1" xfId="0" applyFont="1" applyBorder="1" applyAlignment="1" applyProtection="1">
      <alignment vertical="center"/>
      <protection locked="0"/>
    </xf>
    <xf numFmtId="164" fontId="6" fillId="0" borderId="1" xfId="0" applyNumberFormat="1" applyFont="1" applyBorder="1" applyAlignment="1">
      <alignment vertical="center"/>
    </xf>
    <xf numFmtId="0" fontId="8" fillId="0" borderId="0" xfId="0" applyFont="1"/>
    <xf numFmtId="0" fontId="4" fillId="0" borderId="0" xfId="0" applyFont="1"/>
    <xf numFmtId="0" fontId="9" fillId="0" borderId="0" xfId="0" applyFont="1"/>
    <xf numFmtId="0" fontId="10" fillId="0" borderId="0" xfId="0" applyFont="1"/>
    <xf numFmtId="0" fontId="5" fillId="0" borderId="1" xfId="0" applyFont="1" applyBorder="1"/>
    <xf numFmtId="0" fontId="4" fillId="0" borderId="2" xfId="0" applyFont="1" applyBorder="1"/>
    <xf numFmtId="0" fontId="6" fillId="0" borderId="1" xfId="0" applyFont="1" applyBorder="1"/>
    <xf numFmtId="0" fontId="5" fillId="0" borderId="1" xfId="0" applyFont="1" applyBorder="1" applyAlignment="1">
      <alignment horizontal="left"/>
    </xf>
    <xf numFmtId="0" fontId="6" fillId="0" borderId="1" xfId="0" applyFont="1" applyBorder="1" applyAlignment="1">
      <alignment horizontal="left"/>
    </xf>
    <xf numFmtId="0" fontId="11" fillId="0" borderId="1" xfId="0" applyFont="1" applyBorder="1" applyAlignment="1" applyProtection="1">
      <alignment vertical="center"/>
      <protection locked="0"/>
    </xf>
    <xf numFmtId="0" fontId="12" fillId="0" borderId="1" xfId="0" applyFont="1" applyBorder="1" applyAlignment="1" applyProtection="1">
      <alignment vertical="center"/>
      <protection locked="0"/>
    </xf>
    <xf numFmtId="44" fontId="5" fillId="0" borderId="1" xfId="2" applyFont="1" applyBorder="1" applyAlignment="1">
      <alignment horizontal="center"/>
    </xf>
    <xf numFmtId="0" fontId="14" fillId="0" borderId="1" xfId="0" applyFont="1" applyBorder="1" applyAlignment="1" applyProtection="1">
      <alignment horizontal="center" vertical="center" shrinkToFit="1"/>
      <protection locked="0"/>
    </xf>
    <xf numFmtId="44" fontId="10" fillId="0" borderId="1" xfId="2" applyFont="1" applyBorder="1"/>
    <xf numFmtId="165" fontId="5" fillId="0" borderId="1" xfId="1" applyNumberFormat="1" applyFont="1" applyBorder="1"/>
    <xf numFmtId="0" fontId="15" fillId="0" borderId="1" xfId="0" applyFont="1" applyBorder="1" applyAlignment="1">
      <alignment horizontal="center"/>
    </xf>
    <xf numFmtId="165" fontId="5" fillId="0" borderId="1" xfId="1" applyNumberFormat="1" applyFont="1" applyFill="1" applyBorder="1"/>
    <xf numFmtId="0" fontId="16" fillId="0" borderId="0" xfId="0" applyFont="1" applyAlignment="1">
      <alignment horizontal="center"/>
    </xf>
    <xf numFmtId="0" fontId="17" fillId="0" borderId="0" xfId="0" applyFont="1" applyAlignment="1">
      <alignment horizontal="center"/>
    </xf>
    <xf numFmtId="3" fontId="7" fillId="0" borderId="0" xfId="0" applyNumberFormat="1" applyFont="1" applyAlignment="1">
      <alignment horizontal="center" shrinkToFit="1"/>
    </xf>
    <xf numFmtId="165" fontId="5" fillId="2" borderId="1" xfId="1" applyNumberFormat="1" applyFont="1" applyFill="1" applyBorder="1" applyAlignment="1" applyProtection="1">
      <alignment horizontal="center" vertical="center"/>
      <protection locked="0"/>
    </xf>
    <xf numFmtId="165" fontId="5" fillId="2" borderId="1" xfId="1" applyNumberFormat="1" applyFont="1" applyFill="1" applyBorder="1"/>
    <xf numFmtId="0" fontId="7" fillId="0" borderId="0" xfId="0" applyFont="1" applyAlignment="1">
      <alignment horizontal="centerContinuous"/>
    </xf>
    <xf numFmtId="0" fontId="20" fillId="0" borderId="0" xfId="0" applyFont="1" applyAlignment="1">
      <alignment horizontal="centerContinuous"/>
    </xf>
    <xf numFmtId="0" fontId="5" fillId="0" borderId="3"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xf>
    <xf numFmtId="0" fontId="15" fillId="0" borderId="3" xfId="0" applyFont="1" applyBorder="1" applyAlignment="1">
      <alignment horizontal="center"/>
    </xf>
    <xf numFmtId="0" fontId="14" fillId="0" borderId="3" xfId="0" applyFont="1" applyBorder="1" applyAlignment="1" applyProtection="1">
      <alignment horizontal="center" vertical="center" shrinkToFit="1"/>
      <protection locked="0"/>
    </xf>
    <xf numFmtId="0" fontId="5" fillId="0" borderId="7" xfId="0" applyFont="1" applyBorder="1" applyAlignment="1">
      <alignment horizontal="center"/>
    </xf>
    <xf numFmtId="0" fontId="5" fillId="0" borderId="8" xfId="0" applyFont="1" applyBorder="1" applyAlignment="1" applyProtection="1">
      <alignment horizontal="center" vertical="center" shrinkToFit="1"/>
      <protection locked="0"/>
    </xf>
    <xf numFmtId="0" fontId="15" fillId="0" borderId="8" xfId="0" applyFont="1" applyBorder="1" applyAlignment="1">
      <alignment horizontal="center"/>
    </xf>
    <xf numFmtId="0" fontId="1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shrinkToFit="1"/>
      <protection locked="0"/>
    </xf>
    <xf numFmtId="0" fontId="22" fillId="0" borderId="0" xfId="3" applyFont="1" applyAlignment="1">
      <alignment horizontal="centerContinuous"/>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166" fontId="7" fillId="0" borderId="12" xfId="0" applyNumberFormat="1" applyFont="1" applyBorder="1"/>
    <xf numFmtId="0" fontId="15" fillId="0" borderId="0" xfId="0" applyFont="1" applyAlignment="1">
      <alignment horizontal="center"/>
    </xf>
    <xf numFmtId="0" fontId="5" fillId="0" borderId="0" xfId="0" applyFont="1"/>
    <xf numFmtId="3" fontId="5" fillId="0" borderId="0" xfId="0" applyNumberFormat="1" applyFont="1" applyAlignment="1">
      <alignment horizontal="center" shrinkToFit="1"/>
    </xf>
    <xf numFmtId="3" fontId="5" fillId="0" borderId="3" xfId="0" applyNumberFormat="1" applyFont="1" applyBorder="1" applyAlignment="1">
      <alignment horizontal="center" vertical="center" shrinkToFit="1"/>
    </xf>
    <xf numFmtId="3" fontId="5" fillId="0" borderId="14" xfId="0" applyNumberFormat="1" applyFont="1" applyBorder="1" applyAlignment="1">
      <alignment horizontal="center" vertical="center" shrinkToFit="1"/>
    </xf>
    <xf numFmtId="165" fontId="5" fillId="0" borderId="8" xfId="1" applyNumberFormat="1" applyFont="1" applyBorder="1" applyAlignment="1" applyProtection="1">
      <alignment horizontal="center" vertical="center"/>
      <protection locked="0"/>
    </xf>
    <xf numFmtId="165" fontId="5" fillId="0" borderId="8" xfId="1" applyNumberFormat="1" applyFont="1" applyBorder="1" applyAlignment="1">
      <alignment horizontal="center" vertical="center"/>
    </xf>
    <xf numFmtId="165" fontId="5" fillId="0" borderId="8" xfId="1" applyNumberFormat="1" applyFont="1" applyBorder="1"/>
    <xf numFmtId="0" fontId="5" fillId="0" borderId="9" xfId="0" applyFont="1" applyBorder="1" applyAlignment="1">
      <alignment horizontal="center"/>
    </xf>
    <xf numFmtId="0" fontId="5" fillId="0" borderId="10" xfId="0" applyFont="1" applyBorder="1" applyAlignment="1" applyProtection="1">
      <alignment horizontal="center" vertical="center" shrinkToFit="1"/>
      <protection locked="0"/>
    </xf>
    <xf numFmtId="0" fontId="6" fillId="0" borderId="10" xfId="0" applyFont="1" applyBorder="1" applyAlignment="1" applyProtection="1">
      <alignment vertical="center"/>
      <protection locked="0"/>
    </xf>
    <xf numFmtId="0" fontId="5" fillId="0" borderId="10" xfId="0" applyFont="1" applyBorder="1" applyAlignment="1" applyProtection="1">
      <alignment horizontal="center" vertical="center"/>
      <protection locked="0"/>
    </xf>
    <xf numFmtId="44" fontId="5" fillId="0" borderId="10" xfId="2" applyFont="1" applyBorder="1" applyAlignment="1" applyProtection="1">
      <alignment horizontal="center" vertical="center" shrinkToFit="1"/>
      <protection locked="0"/>
    </xf>
    <xf numFmtId="0" fontId="5" fillId="0" borderId="10" xfId="0" applyFont="1" applyBorder="1" applyAlignment="1">
      <alignment horizontal="center" vertical="center"/>
    </xf>
    <xf numFmtId="165" fontId="5" fillId="0" borderId="10" xfId="1" applyNumberFormat="1" applyFont="1" applyBorder="1" applyAlignment="1">
      <alignment horizontal="center" vertical="center"/>
    </xf>
    <xf numFmtId="165" fontId="5" fillId="0" borderId="10" xfId="1" applyNumberFormat="1" applyFont="1" applyBorder="1" applyAlignment="1" applyProtection="1">
      <alignment horizontal="center" vertical="center"/>
      <protection locked="0"/>
    </xf>
    <xf numFmtId="165" fontId="5" fillId="0" borderId="11" xfId="1" applyNumberFormat="1" applyFont="1" applyBorder="1" applyAlignment="1" applyProtection="1">
      <alignment horizontal="center" vertical="center"/>
      <protection locked="0"/>
    </xf>
    <xf numFmtId="44" fontId="7" fillId="0" borderId="0" xfId="2" applyFont="1" applyAlignment="1">
      <alignment horizontal="center"/>
    </xf>
    <xf numFmtId="44" fontId="7" fillId="0" borderId="0" xfId="2" applyFont="1"/>
    <xf numFmtId="44" fontId="5" fillId="0" borderId="1" xfId="2" applyFont="1" applyBorder="1" applyAlignment="1" applyProtection="1">
      <alignment horizontal="center" vertical="center"/>
      <protection locked="0"/>
    </xf>
    <xf numFmtId="44" fontId="5" fillId="3" borderId="1" xfId="2" applyFont="1" applyFill="1" applyBorder="1" applyAlignment="1" applyProtection="1">
      <alignment horizontal="center" vertical="center"/>
      <protection locked="0"/>
    </xf>
    <xf numFmtId="44" fontId="5" fillId="3" borderId="1" xfId="2" applyFont="1" applyFill="1" applyBorder="1" applyAlignment="1">
      <alignment horizontal="center"/>
    </xf>
    <xf numFmtId="44" fontId="5" fillId="0" borderId="10" xfId="2" applyFont="1" applyBorder="1" applyAlignment="1" applyProtection="1">
      <alignment horizontal="center" vertical="center"/>
      <protection locked="0"/>
    </xf>
    <xf numFmtId="44" fontId="5" fillId="0" borderId="0" xfId="2" applyFont="1" applyBorder="1" applyAlignment="1">
      <alignment horizontal="center"/>
    </xf>
    <xf numFmtId="44" fontId="5" fillId="0" borderId="0" xfId="2" applyFont="1" applyBorder="1"/>
    <xf numFmtId="0" fontId="2" fillId="0" borderId="4" xfId="0" applyFont="1" applyBorder="1" applyAlignment="1">
      <alignment horizontal="left" vertical="center" wrapText="1"/>
    </xf>
    <xf numFmtId="164" fontId="2"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44" fontId="2" fillId="0" borderId="5" xfId="2" applyFont="1" applyBorder="1" applyAlignment="1">
      <alignment horizontal="left" vertical="center" wrapText="1"/>
    </xf>
    <xf numFmtId="17" fontId="2" fillId="0" borderId="5" xfId="0" applyNumberFormat="1" applyFont="1" applyBorder="1" applyAlignment="1">
      <alignment horizontal="left" vertical="center" wrapText="1"/>
    </xf>
    <xf numFmtId="17" fontId="2" fillId="0" borderId="6" xfId="0" applyNumberFormat="1" applyFont="1" applyBorder="1" applyAlignment="1">
      <alignment horizontal="left" vertical="center" wrapText="1"/>
    </xf>
    <xf numFmtId="17" fontId="2" fillId="0" borderId="15" xfId="0" applyNumberFormat="1" applyFont="1" applyBorder="1" applyAlignment="1">
      <alignment horizontal="left" vertical="center" wrapText="1"/>
    </xf>
    <xf numFmtId="0" fontId="4" fillId="0" borderId="0" xfId="0" applyFont="1" applyAlignment="1">
      <alignment horizontal="left" vertical="center" wrapText="1"/>
    </xf>
    <xf numFmtId="44" fontId="5" fillId="0" borderId="1" xfId="2" applyFont="1" applyFill="1" applyBorder="1" applyAlignment="1" applyProtection="1">
      <alignment horizontal="center" vertical="center"/>
      <protection locked="0"/>
    </xf>
    <xf numFmtId="44" fontId="5" fillId="0" borderId="1" xfId="2" applyFont="1" applyFill="1" applyBorder="1" applyAlignment="1">
      <alignment horizontal="center"/>
    </xf>
    <xf numFmtId="44" fontId="5" fillId="0" borderId="1" xfId="2" applyFont="1" applyFill="1" applyBorder="1" applyAlignment="1" applyProtection="1">
      <alignment horizontal="center" vertical="center" shrinkToFit="1"/>
      <protection locked="0"/>
    </xf>
    <xf numFmtId="0" fontId="6" fillId="3" borderId="1" xfId="0" applyFont="1" applyFill="1" applyBorder="1" applyAlignment="1" applyProtection="1">
      <alignment vertical="center"/>
      <protection locked="0"/>
    </xf>
    <xf numFmtId="0" fontId="5" fillId="3" borderId="1" xfId="0" applyFont="1" applyFill="1" applyBorder="1" applyAlignment="1" applyProtection="1">
      <alignment horizontal="center" vertical="center"/>
      <protection locked="0"/>
    </xf>
    <xf numFmtId="44" fontId="5" fillId="3" borderId="1" xfId="2" applyFont="1" applyFill="1" applyBorder="1" applyAlignment="1" applyProtection="1">
      <alignment horizontal="center" vertical="center" shrinkToFit="1"/>
      <protection locked="0"/>
    </xf>
    <xf numFmtId="0" fontId="5" fillId="3" borderId="1" xfId="0" applyFont="1" applyFill="1" applyBorder="1" applyAlignment="1" applyProtection="1">
      <alignment vertical="center"/>
      <protection locked="0"/>
    </xf>
    <xf numFmtId="0" fontId="5" fillId="3" borderId="1" xfId="0" applyFont="1" applyFill="1" applyBorder="1"/>
    <xf numFmtId="0" fontId="5" fillId="3" borderId="1" xfId="0" applyFont="1" applyFill="1" applyBorder="1" applyAlignment="1">
      <alignment horizontal="center"/>
    </xf>
    <xf numFmtId="0" fontId="6" fillId="3" borderId="1" xfId="0" applyFont="1" applyFill="1" applyBorder="1"/>
    <xf numFmtId="165" fontId="5" fillId="4" borderId="1" xfId="1" applyNumberFormat="1" applyFont="1" applyFill="1" applyBorder="1" applyAlignment="1" applyProtection="1">
      <alignment horizontal="center" vertical="center"/>
      <protection locked="0"/>
    </xf>
    <xf numFmtId="165" fontId="5" fillId="5" borderId="1" xfId="1" applyNumberFormat="1" applyFont="1" applyFill="1" applyBorder="1" applyAlignment="1" applyProtection="1">
      <alignment horizontal="center" vertical="center"/>
      <protection locked="0"/>
    </xf>
    <xf numFmtId="165" fontId="5" fillId="4" borderId="1" xfId="1" applyNumberFormat="1" applyFont="1" applyFill="1" applyBorder="1"/>
    <xf numFmtId="165" fontId="5" fillId="4" borderId="10" xfId="1" applyNumberFormat="1" applyFont="1" applyFill="1" applyBorder="1" applyAlignment="1" applyProtection="1">
      <alignment horizontal="center" vertical="center"/>
      <protection locked="0"/>
    </xf>
    <xf numFmtId="165" fontId="5" fillId="0" borderId="1" xfId="1" applyNumberFormat="1" applyFont="1" applyFill="1" applyBorder="1" applyAlignment="1" applyProtection="1">
      <alignment horizontal="center" vertical="center"/>
      <protection locked="0"/>
    </xf>
  </cellXfs>
  <cellStyles count="4">
    <cellStyle name="Comma" xfId="1" builtinId="3"/>
    <cellStyle name="Currency" xfId="2" builtinId="4"/>
    <cellStyle name="Hyperlink" xfId="3" builtinId="8"/>
    <cellStyle name="Normal" xfId="0" builtinId="0"/>
  </cellStyles>
  <dxfs count="0"/>
  <tableStyles count="1" defaultTableStyle="TableStyleMedium2" defaultPivotStyle="PivotStyleLight16">
    <tableStyle name="Invisible" pivot="0" table="0" count="0" xr9:uid="{5569A52B-9847-4C9A-B9EE-F4AC1F5BAB5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9525</xdr:colOff>
      <xdr:row>25</xdr:row>
      <xdr:rowOff>142875</xdr:rowOff>
    </xdr:from>
    <xdr:to>
      <xdr:col>6</xdr:col>
      <xdr:colOff>95250</xdr:colOff>
      <xdr:row>25</xdr:row>
      <xdr:rowOff>142875</xdr:rowOff>
    </xdr:to>
    <xdr:sp macro="" textlink="">
      <xdr:nvSpPr>
        <xdr:cNvPr id="2" name="Line 4">
          <a:extLst>
            <a:ext uri="{FF2B5EF4-FFF2-40B4-BE49-F238E27FC236}">
              <a16:creationId xmlns:a16="http://schemas.microsoft.com/office/drawing/2014/main" id="{F93ED9F7-35EF-42D1-B6D3-08E4D62568BB}"/>
            </a:ext>
          </a:extLst>
        </xdr:cNvPr>
        <xdr:cNvSpPr>
          <a:spLocks noChangeShapeType="1"/>
        </xdr:cNvSpPr>
      </xdr:nvSpPr>
      <xdr:spPr bwMode="auto">
        <a:xfrm flipV="1">
          <a:off x="16868775" y="1952625"/>
          <a:ext cx="8001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25</xdr:row>
      <xdr:rowOff>142875</xdr:rowOff>
    </xdr:from>
    <xdr:to>
      <xdr:col>27</xdr:col>
      <xdr:colOff>0</xdr:colOff>
      <xdr:row>25</xdr:row>
      <xdr:rowOff>142875</xdr:rowOff>
    </xdr:to>
    <xdr:sp macro="" textlink="">
      <xdr:nvSpPr>
        <xdr:cNvPr id="3" name="AutoShape 5">
          <a:extLst>
            <a:ext uri="{FF2B5EF4-FFF2-40B4-BE49-F238E27FC236}">
              <a16:creationId xmlns:a16="http://schemas.microsoft.com/office/drawing/2014/main" id="{05E9B7A8-C8E3-40A7-9394-B6838096B27C}"/>
            </a:ext>
          </a:extLst>
        </xdr:cNvPr>
        <xdr:cNvSpPr>
          <a:spLocks noChangeArrowheads="1"/>
        </xdr:cNvSpPr>
      </xdr:nvSpPr>
      <xdr:spPr bwMode="auto">
        <a:xfrm>
          <a:off x="22450425" y="1952625"/>
          <a:ext cx="0" cy="0"/>
        </a:xfrm>
        <a:prstGeom prst="star5">
          <a:avLst/>
        </a:prstGeom>
        <a:noFill/>
        <a:ln>
          <a:noFill/>
        </a:ln>
        <a:effectLst/>
      </xdr:spPr>
      <xdr:txBody>
        <a:bodyPr/>
        <a:lstStyle/>
        <a:p>
          <a:endParaRPr lang="en-US"/>
        </a:p>
      </xdr:txBody>
    </xdr:sp>
    <xdr:clientData/>
  </xdr:twoCellAnchor>
  <xdr:oneCellAnchor>
    <xdr:from>
      <xdr:col>2</xdr:col>
      <xdr:colOff>0</xdr:colOff>
      <xdr:row>11</xdr:row>
      <xdr:rowOff>0</xdr:rowOff>
    </xdr:from>
    <xdr:ext cx="28575" cy="152400"/>
    <xdr:sp macro="" textlink="">
      <xdr:nvSpPr>
        <xdr:cNvPr id="4" name="Text Box 16">
          <a:extLst>
            <a:ext uri="{FF2B5EF4-FFF2-40B4-BE49-F238E27FC236}">
              <a16:creationId xmlns:a16="http://schemas.microsoft.com/office/drawing/2014/main" id="{B9E57A52-7D9C-4C1D-81ED-D26CF920A0AB}"/>
            </a:ext>
          </a:extLst>
        </xdr:cNvPr>
        <xdr:cNvSpPr txBox="1">
          <a:spLocks noChangeArrowheads="1"/>
        </xdr:cNvSpPr>
      </xdr:nvSpPr>
      <xdr:spPr bwMode="auto">
        <a:xfrm>
          <a:off x="1219200" y="155733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26</xdr:col>
      <xdr:colOff>1362075</xdr:colOff>
      <xdr:row>21</xdr:row>
      <xdr:rowOff>19050</xdr:rowOff>
    </xdr:from>
    <xdr:to>
      <xdr:col>26</xdr:col>
      <xdr:colOff>1362075</xdr:colOff>
      <xdr:row>103</xdr:row>
      <xdr:rowOff>56426</xdr:rowOff>
    </xdr:to>
    <xdr:sp macro="" textlink="">
      <xdr:nvSpPr>
        <xdr:cNvPr id="5" name="Text Box 23">
          <a:extLst>
            <a:ext uri="{FF2B5EF4-FFF2-40B4-BE49-F238E27FC236}">
              <a16:creationId xmlns:a16="http://schemas.microsoft.com/office/drawing/2014/main" id="{90C188E0-0C92-4BD8-BA35-D08A25A29D41}"/>
            </a:ext>
          </a:extLst>
        </xdr:cNvPr>
        <xdr:cNvSpPr txBox="1">
          <a:spLocks noChangeArrowheads="1"/>
        </xdr:cNvSpPr>
      </xdr:nvSpPr>
      <xdr:spPr bwMode="auto">
        <a:xfrm>
          <a:off x="22440900" y="2476500"/>
          <a:ext cx="0" cy="133152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oneCellAnchor>
    <xdr:from>
      <xdr:col>3</xdr:col>
      <xdr:colOff>0</xdr:colOff>
      <xdr:row>11</xdr:row>
      <xdr:rowOff>0</xdr:rowOff>
    </xdr:from>
    <xdr:ext cx="28575" cy="152400"/>
    <xdr:sp macro="" textlink="">
      <xdr:nvSpPr>
        <xdr:cNvPr id="6" name="Text Box 16">
          <a:extLst>
            <a:ext uri="{FF2B5EF4-FFF2-40B4-BE49-F238E27FC236}">
              <a16:creationId xmlns:a16="http://schemas.microsoft.com/office/drawing/2014/main" id="{241E7220-8D89-4BC6-A5F3-494E929624BC}"/>
            </a:ext>
          </a:extLst>
        </xdr:cNvPr>
        <xdr:cNvSpPr txBox="1">
          <a:spLocks noChangeArrowheads="1"/>
        </xdr:cNvSpPr>
      </xdr:nvSpPr>
      <xdr:spPr bwMode="auto">
        <a:xfrm>
          <a:off x="4076700" y="155733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1362075</xdr:colOff>
      <xdr:row>21</xdr:row>
      <xdr:rowOff>19050</xdr:rowOff>
    </xdr:from>
    <xdr:to>
      <xdr:col>1</xdr:col>
      <xdr:colOff>1362075</xdr:colOff>
      <xdr:row>103</xdr:row>
      <xdr:rowOff>56426</xdr:rowOff>
    </xdr:to>
    <xdr:sp macro="" textlink="">
      <xdr:nvSpPr>
        <xdr:cNvPr id="7" name="Text Box 23">
          <a:extLst>
            <a:ext uri="{FF2B5EF4-FFF2-40B4-BE49-F238E27FC236}">
              <a16:creationId xmlns:a16="http://schemas.microsoft.com/office/drawing/2014/main" id="{2AA4A724-2E64-4A4B-85F0-9B420662108E}"/>
            </a:ext>
          </a:extLst>
        </xdr:cNvPr>
        <xdr:cNvSpPr txBox="1">
          <a:spLocks noChangeArrowheads="1"/>
        </xdr:cNvSpPr>
      </xdr:nvSpPr>
      <xdr:spPr bwMode="auto">
        <a:xfrm>
          <a:off x="1219200" y="2476500"/>
          <a:ext cx="0" cy="133152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twoCellAnchor editAs="oneCell">
    <xdr:from>
      <xdr:col>1</xdr:col>
      <xdr:colOff>82649</xdr:colOff>
      <xdr:row>0</xdr:row>
      <xdr:rowOff>68580</xdr:rowOff>
    </xdr:from>
    <xdr:to>
      <xdr:col>2</xdr:col>
      <xdr:colOff>2829500</xdr:colOff>
      <xdr:row>4</xdr:row>
      <xdr:rowOff>525780</xdr:rowOff>
    </xdr:to>
    <xdr:pic>
      <xdr:nvPicPr>
        <xdr:cNvPr id="8" name="Picture 7">
          <a:extLst>
            <a:ext uri="{FF2B5EF4-FFF2-40B4-BE49-F238E27FC236}">
              <a16:creationId xmlns:a16="http://schemas.microsoft.com/office/drawing/2014/main" id="{6215CEEA-3EAC-9F37-EAE1-4DB64FA921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589" y="68580"/>
          <a:ext cx="3714591" cy="1005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215</xdr:row>
      <xdr:rowOff>0</xdr:rowOff>
    </xdr:from>
    <xdr:to>
      <xdr:col>23</xdr:col>
      <xdr:colOff>472440</xdr:colOff>
      <xdr:row>260</xdr:row>
      <xdr:rowOff>45720</xdr:rowOff>
    </xdr:to>
    <xdr:sp macro="" textlink="">
      <xdr:nvSpPr>
        <xdr:cNvPr id="10" name="Text Box 22">
          <a:extLst>
            <a:ext uri="{FF2B5EF4-FFF2-40B4-BE49-F238E27FC236}">
              <a16:creationId xmlns:a16="http://schemas.microsoft.com/office/drawing/2014/main" id="{4C11035C-1958-435D-B358-B33F520700E6}"/>
            </a:ext>
          </a:extLst>
        </xdr:cNvPr>
        <xdr:cNvSpPr txBox="1">
          <a:spLocks noChangeArrowheads="1"/>
        </xdr:cNvSpPr>
      </xdr:nvSpPr>
      <xdr:spPr bwMode="auto">
        <a:xfrm>
          <a:off x="281940" y="33428940"/>
          <a:ext cx="16047720" cy="6217920"/>
        </a:xfrm>
        <a:prstGeom prst="rect">
          <a:avLst/>
        </a:prstGeom>
        <a:noFill/>
        <a:ln>
          <a:noFill/>
        </a:ln>
        <a:effectLst/>
      </xdr:spPr>
      <xdr:txBody>
        <a:bodyPr vertOverflow="clip" wrap="square" lIns="27432" tIns="22860" rIns="0" bIns="0" anchor="t" upright="1"/>
        <a:lstStyle/>
        <a:p>
          <a:pPr algn="l" rtl="0">
            <a:defRPr sz="1000"/>
          </a:pPr>
          <a:r>
            <a:rPr lang="en-US" sz="1000" b="1" i="0" u="sng" strike="noStrike" baseline="0">
              <a:solidFill>
                <a:srgbClr val="000000"/>
              </a:solidFill>
              <a:latin typeface="Tahoma"/>
              <a:ea typeface="Tahoma"/>
              <a:cs typeface="Tahoma"/>
            </a:rPr>
            <a:t>Terms and Conditions:</a:t>
          </a:r>
          <a:endParaRPr lang="en-US" sz="1000" b="1" i="0" u="none" strike="noStrike" baseline="0">
            <a:solidFill>
              <a:srgbClr val="000000"/>
            </a:solidFill>
            <a:latin typeface="Tahoma"/>
            <a:ea typeface="Tahoma"/>
            <a:cs typeface="Tahoma"/>
          </a:endParaRPr>
        </a:p>
        <a:p>
          <a:pPr algn="l" rtl="0">
            <a:defRPr sz="1000"/>
          </a:pPr>
          <a:r>
            <a:rPr lang="en-US" sz="1000" b="1" i="0" u="none" strike="noStrike" baseline="0">
              <a:solidFill>
                <a:srgbClr val="000000"/>
              </a:solidFill>
              <a:latin typeface="Tahoma"/>
              <a:ea typeface="Tahoma"/>
              <a:cs typeface="Tahoma"/>
            </a:rPr>
            <a:t>Shipping Season</a:t>
          </a: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Year round excluding the weeks of Thanksgiving, Christmas &amp; New Year. </a:t>
          </a:r>
        </a:p>
        <a:p>
          <a:pPr algn="l" rtl="0">
            <a:defRPr sz="1000"/>
          </a:pPr>
          <a:r>
            <a:rPr lang="en-US" sz="1000" b="1" i="0" u="none" strike="noStrike" baseline="0">
              <a:solidFill>
                <a:srgbClr val="000000"/>
              </a:solidFill>
              <a:latin typeface="Tahoma"/>
              <a:ea typeface="Tahoma"/>
              <a:cs typeface="Tahoma"/>
            </a:rPr>
            <a:t>Lead Time</a:t>
          </a: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For items with open availability, order must be placed by 10:00 AM Wednesday of the week prior to requested ship date. </a:t>
          </a:r>
        </a:p>
        <a:p>
          <a:pPr algn="l" rtl="0">
            <a:defRPr sz="1000"/>
          </a:pPr>
          <a:r>
            <a:rPr lang="en-US" sz="1000" b="0" i="0" u="none" strike="noStrike" baseline="0">
              <a:solidFill>
                <a:srgbClr val="000000"/>
              </a:solidFill>
              <a:latin typeface="Tahoma"/>
              <a:ea typeface="Tahoma"/>
              <a:cs typeface="Tahoma"/>
            </a:rPr>
            <a:t>For items that are not readily available, a lead time of 3 weeks is required prior to requested sow/stick week.</a:t>
          </a:r>
        </a:p>
        <a:p>
          <a:pPr algn="l" rtl="0">
            <a:defRPr sz="1000"/>
          </a:pPr>
          <a:r>
            <a:rPr lang="en-US" sz="1000" b="0" i="0" u="none" strike="noStrike" baseline="0">
              <a:solidFill>
                <a:srgbClr val="000000"/>
              </a:solidFill>
              <a:latin typeface="Tahoma"/>
              <a:ea typeface="Tahoma"/>
              <a:cs typeface="Tahoma"/>
            </a:rPr>
            <a:t>For items coming from stage III Tissue Culture, allow minimum 6 month lead time. </a:t>
          </a:r>
        </a:p>
        <a:p>
          <a:pPr algn="l" rtl="0">
            <a:defRPr sz="1000"/>
          </a:pPr>
          <a:r>
            <a:rPr lang="en-US" sz="1000" b="0" i="0" u="none" strike="noStrike" baseline="0">
              <a:solidFill>
                <a:srgbClr val="000000"/>
              </a:solidFill>
              <a:latin typeface="Tahoma"/>
              <a:ea typeface="Tahoma"/>
              <a:cs typeface="Tahoma"/>
            </a:rPr>
            <a:t>All orders are subject to availability.</a:t>
          </a:r>
        </a:p>
        <a:p>
          <a:pPr algn="l" rtl="0">
            <a:defRPr sz="1000"/>
          </a:pPr>
          <a:r>
            <a:rPr lang="en-US" sz="1000" b="0" i="0" u="none" strike="noStrike" baseline="0">
              <a:solidFill>
                <a:srgbClr val="000000"/>
              </a:solidFill>
              <a:latin typeface="Tahoma"/>
              <a:ea typeface="Tahoma"/>
              <a:cs typeface="Tahoma"/>
            </a:rPr>
            <a:t>TC-Tissue Culture, C-Cutting, D-Division, S-Seed</a:t>
          </a:r>
        </a:p>
        <a:p>
          <a:pPr algn="l" rtl="0">
            <a:defRPr sz="1000"/>
          </a:pPr>
          <a:r>
            <a:rPr lang="en-US" sz="1000" b="1" i="0" u="none" strike="noStrike" baseline="0">
              <a:solidFill>
                <a:srgbClr val="000000"/>
              </a:solidFill>
              <a:latin typeface="Tahoma"/>
              <a:ea typeface="Tahoma"/>
              <a:cs typeface="Tahoma"/>
            </a:rPr>
            <a:t>Minimum order &amp; Packing Information</a:t>
          </a: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ysClr val="windowText" lastClr="000000"/>
              </a:solidFill>
              <a:latin typeface="Tahoma"/>
              <a:ea typeface="Tahoma"/>
              <a:cs typeface="Tahoma"/>
            </a:rPr>
            <a:t>Liner  - Five tray minimum. </a:t>
          </a:r>
          <a:r>
            <a:rPr lang="en-US" sz="1000" b="0" i="0" u="none" strike="noStrike" baseline="0">
              <a:solidFill>
                <a:srgbClr val="000000"/>
              </a:solidFill>
              <a:latin typeface="Tahoma"/>
              <a:ea typeface="Tahoma"/>
              <a:cs typeface="Tahoma"/>
            </a:rPr>
            <a:t>Box holds three or five trays depending on the growth habit and/or size of the plant. </a:t>
          </a:r>
        </a:p>
        <a:p>
          <a:pPr algn="l" rtl="0">
            <a:defRPr sz="1000"/>
          </a:pPr>
          <a:r>
            <a:rPr lang="en-US" sz="1000" b="0" i="0" u="none" strike="noStrike" baseline="0">
              <a:solidFill>
                <a:srgbClr val="000000"/>
              </a:solidFill>
              <a:latin typeface="Tahoma"/>
              <a:ea typeface="Tahoma"/>
              <a:cs typeface="Tahoma"/>
            </a:rPr>
            <a:t>Stage 3 plantlets - 1,000 per variety, 5,000 per shipment </a:t>
          </a:r>
        </a:p>
        <a:p>
          <a:pPr algn="l" rtl="0">
            <a:defRPr sz="1000"/>
          </a:pPr>
          <a:r>
            <a:rPr lang="en-US" sz="1000" b="0" i="0" u="none" strike="noStrike" baseline="0">
              <a:solidFill>
                <a:srgbClr val="000000"/>
              </a:solidFill>
              <a:latin typeface="Tahoma"/>
              <a:ea typeface="Tahoma"/>
              <a:cs typeface="Tahoma"/>
            </a:rPr>
            <a:t>A $19.50 box charge applies for each case.  A $19.00/layer box charge applies for pallet boxes (1 layer holds 6 trays, 12 layers per pallet).</a:t>
          </a:r>
        </a:p>
        <a:p>
          <a:pPr algn="l" rtl="0">
            <a:defRPr sz="1000"/>
          </a:pPr>
          <a:r>
            <a:rPr lang="en-US" sz="1000" b="1" i="0" u="none" strike="noStrike" baseline="0">
              <a:solidFill>
                <a:srgbClr val="000000"/>
              </a:solidFill>
              <a:latin typeface="Tahoma"/>
              <a:ea typeface="Tahoma"/>
              <a:cs typeface="Tahoma"/>
            </a:rPr>
            <a:t>Phytosanitary Certificate</a:t>
          </a: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Shipments going to Arizona, California, Hawaii, Idaho, Montana, Nevada, Oregon, Puerto Rico, Utah and Washington require a state phytosanitary certificate.  A $10.00 fee applies.</a:t>
          </a:r>
        </a:p>
        <a:p>
          <a:pPr algn="l" rtl="0">
            <a:defRPr sz="1000"/>
          </a:pPr>
          <a:r>
            <a:rPr lang="en-US" sz="1000" b="0" i="0" u="none" strike="noStrike" baseline="0">
              <a:solidFill>
                <a:srgbClr val="000000"/>
              </a:solidFill>
              <a:latin typeface="Tahoma"/>
              <a:ea typeface="Tahoma"/>
              <a:cs typeface="Tahoma"/>
            </a:rPr>
            <a:t>International shipments require a federal phytosanitary certificate, fees apply</a:t>
          </a:r>
        </a:p>
        <a:p>
          <a:pPr algn="l" rtl="0">
            <a:defRPr sz="1000"/>
          </a:pPr>
          <a:r>
            <a:rPr lang="en-US" sz="1000" b="1" i="0" u="none" strike="noStrike" baseline="0">
              <a:solidFill>
                <a:srgbClr val="000000"/>
              </a:solidFill>
              <a:latin typeface="Tahoma"/>
              <a:ea typeface="Tahoma"/>
              <a:cs typeface="Tahoma"/>
            </a:rPr>
            <a:t>Shipping Methods</a:t>
          </a: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FedEx, FedEx Freight, Air Freight (arranged by customer or freight forwarder), Grower's Truck, Brokered Truck or Customer pick up. All shipments travel at the risk and expense of the purchaser. Magnolia Gardens will not accept responsibility for plants damaged in transit or transit delays. </a:t>
          </a:r>
        </a:p>
        <a:p>
          <a:pPr rtl="0"/>
          <a:r>
            <a:rPr lang="en-US" sz="1000" b="1" i="0" baseline="0">
              <a:effectLst/>
              <a:latin typeface="Tahoma" panose="020B0604030504040204" pitchFamily="34" charset="0"/>
              <a:ea typeface="Tahoma" panose="020B0604030504040204" pitchFamily="34" charset="0"/>
              <a:cs typeface="Tahoma" panose="020B0604030504040204" pitchFamily="34" charset="0"/>
            </a:rPr>
            <a:t>International Shipments</a:t>
          </a:r>
          <a:endParaRPr lang="en-US" sz="1000">
            <a:effectLst/>
            <a:latin typeface="Tahoma" panose="020B0604030504040204" pitchFamily="34" charset="0"/>
            <a:ea typeface="Tahoma" panose="020B0604030504040204" pitchFamily="34" charset="0"/>
            <a:cs typeface="Tahoma" panose="020B0604030504040204" pitchFamily="34" charset="0"/>
          </a:endParaRPr>
        </a:p>
        <a:p>
          <a:pPr rtl="0"/>
          <a:r>
            <a:rPr lang="en-US" sz="1000" b="0" i="0" baseline="0">
              <a:effectLst/>
              <a:latin typeface="Tahoma" panose="020B0604030504040204" pitchFamily="34" charset="0"/>
              <a:ea typeface="Tahoma" panose="020B0604030504040204" pitchFamily="34" charset="0"/>
              <a:cs typeface="Tahoma" panose="020B0604030504040204" pitchFamily="34" charset="0"/>
            </a:rPr>
            <a:t>Export fees applied to orders shipping Internationally. </a:t>
          </a:r>
          <a:endParaRPr lang="en-US" sz="1000">
            <a:effectLst/>
            <a:latin typeface="Tahoma" panose="020B0604030504040204" pitchFamily="34" charset="0"/>
            <a:ea typeface="Tahoma" panose="020B0604030504040204" pitchFamily="34" charset="0"/>
            <a:cs typeface="Tahoma" panose="020B0604030504040204" pitchFamily="34" charset="0"/>
          </a:endParaRPr>
        </a:p>
        <a:p>
          <a:pPr algn="l" rtl="0">
            <a:defRPr sz="1000"/>
          </a:pPr>
          <a:r>
            <a:rPr lang="en-US" sz="1000" b="1" i="0" u="none" strike="noStrike" baseline="0">
              <a:solidFill>
                <a:srgbClr val="000000"/>
              </a:solidFill>
              <a:latin typeface="Tahoma"/>
              <a:ea typeface="Tahoma"/>
              <a:cs typeface="Tahoma"/>
            </a:rPr>
            <a:t>Freight Charges</a:t>
          </a: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Freight will be prepaid by Magnolia Gardens Nursery and billed on each invoice unless requested otherwise.  </a:t>
          </a:r>
        </a:p>
        <a:p>
          <a:pPr algn="l" rtl="0">
            <a:defRPr sz="1000"/>
          </a:pPr>
          <a:r>
            <a:rPr lang="en-US" sz="1000" b="1" i="0" u="none" strike="noStrike" baseline="0">
              <a:solidFill>
                <a:srgbClr val="000000"/>
              </a:solidFill>
              <a:latin typeface="Tahoma"/>
              <a:ea typeface="Tahoma"/>
              <a:cs typeface="Tahoma"/>
            </a:rPr>
            <a:t>Volume Discounts &amp; Payment Methods</a:t>
          </a: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All accounts are reviewed on an annual basis. Discounts are given based on the three year average purchases made or if to customer's advantage, year to date purchases. Discount below applies to liners only and is subtracted from whole flat / unit pricing. </a:t>
          </a:r>
        </a:p>
        <a:p>
          <a:pPr algn="l" rtl="0">
            <a:defRPr sz="1000"/>
          </a:pPr>
          <a:r>
            <a:rPr lang="en-US" sz="1000" b="0" i="0" u="none" strike="noStrike" baseline="0">
              <a:solidFill>
                <a:srgbClr val="000000"/>
              </a:solidFill>
              <a:latin typeface="Tahoma"/>
              <a:ea typeface="Tahoma"/>
              <a:cs typeface="Tahoma"/>
            </a:rPr>
            <a:t>$3,000 purchased per year = 5% discount</a:t>
          </a:r>
        </a:p>
        <a:p>
          <a:pPr algn="l" rtl="0">
            <a:defRPr sz="1000"/>
          </a:pPr>
          <a:r>
            <a:rPr lang="en-US" sz="1000" b="0" i="0" u="none" strike="noStrike" baseline="0">
              <a:solidFill>
                <a:srgbClr val="000000"/>
              </a:solidFill>
              <a:latin typeface="Tahoma"/>
              <a:ea typeface="Tahoma"/>
              <a:cs typeface="Tahoma"/>
            </a:rPr>
            <a:t>$7,500 purchased per year = 10% discount</a:t>
          </a:r>
        </a:p>
        <a:p>
          <a:pPr algn="l" rtl="0">
            <a:defRPr sz="1000"/>
          </a:pPr>
          <a:r>
            <a:rPr lang="en-US" sz="1000" b="0" i="0" u="none" strike="noStrike" baseline="0">
              <a:solidFill>
                <a:srgbClr val="000000"/>
              </a:solidFill>
              <a:latin typeface="Tahoma"/>
              <a:ea typeface="Tahoma"/>
              <a:cs typeface="Tahoma"/>
            </a:rPr>
            <a:t>$20,000 purchased per year = 15% discount</a:t>
          </a:r>
        </a:p>
        <a:p>
          <a:pPr algn="l" rtl="0">
            <a:defRPr sz="1000"/>
          </a:pPr>
          <a:r>
            <a:rPr lang="en-US" sz="1000" b="0" i="0" u="none" strike="noStrike" baseline="0">
              <a:solidFill>
                <a:srgbClr val="000000"/>
              </a:solidFill>
              <a:latin typeface="Tahoma"/>
              <a:ea typeface="Tahoma"/>
              <a:cs typeface="Tahoma"/>
            </a:rPr>
            <a:t>All accounts must be prepaid unless terms with Magnolia Gardens Nursery have been established.  All International shipments must be prepaid. Prepaid accounts require a 50% deposit at the time the order is placed. All major credit cards accepted. Processing fees apply. </a:t>
          </a:r>
        </a:p>
        <a:p>
          <a:pPr algn="l" rtl="0">
            <a:defRPr sz="1000"/>
          </a:pPr>
          <a:r>
            <a:rPr lang="en-US" sz="1000" b="1" i="0" u="none" strike="noStrike" baseline="0">
              <a:solidFill>
                <a:srgbClr val="000000"/>
              </a:solidFill>
              <a:latin typeface="Tahoma"/>
              <a:ea typeface="Tahoma"/>
              <a:cs typeface="Tahoma"/>
            </a:rPr>
            <a:t>Cancellation Policy</a:t>
          </a:r>
        </a:p>
        <a:p>
          <a:pPr algn="l" rtl="0">
            <a:defRPr sz="1000"/>
          </a:pPr>
          <a:r>
            <a:rPr lang="en-US" sz="1000" b="0" i="0" u="none" strike="noStrike" baseline="0">
              <a:solidFill>
                <a:srgbClr val="000000"/>
              </a:solidFill>
              <a:latin typeface="Tahoma"/>
              <a:ea typeface="Tahoma"/>
              <a:cs typeface="Tahoma"/>
            </a:rPr>
            <a:t>Orders cannot be canceled after the order has been confirmed. </a:t>
          </a:r>
          <a:r>
            <a:rPr lang="en-US" sz="1000" b="0" i="0" baseline="0">
              <a:effectLst/>
              <a:latin typeface="Tahoma" panose="020B0604030504040204" pitchFamily="34" charset="0"/>
              <a:ea typeface="Tahoma" panose="020B0604030504040204" pitchFamily="34" charset="0"/>
              <a:cs typeface="Tahoma" panose="020B0604030504040204" pitchFamily="34" charset="0"/>
            </a:rPr>
            <a:t>Customers who refuse shipment will lose credit terms, volume discounts, and the ability to pre-book. </a:t>
          </a:r>
          <a:r>
            <a:rPr lang="en-US" sz="1000" b="0" i="0" u="none" strike="noStrike" baseline="0">
              <a:solidFill>
                <a:srgbClr val="000000"/>
              </a:solidFill>
              <a:latin typeface="Tahoma"/>
              <a:ea typeface="Tahoma"/>
              <a:cs typeface="Tahoma"/>
            </a:rPr>
            <a:t>Any shipping change requests must be submitted in writing 5 business days prior to scheduled ship date. Plants on open availability cannot replace an existing order. </a:t>
          </a:r>
        </a:p>
        <a:p>
          <a:pPr algn="l" rtl="0">
            <a:defRPr sz="1000"/>
          </a:pPr>
          <a:r>
            <a:rPr lang="en-US" sz="1000" b="1" i="0" u="none" strike="noStrike" baseline="0">
              <a:solidFill>
                <a:srgbClr val="000000"/>
              </a:solidFill>
              <a:latin typeface="Tahoma"/>
              <a:ea typeface="Tahoma"/>
              <a:cs typeface="Tahoma"/>
            </a:rPr>
            <a:t>Claims Policy</a:t>
          </a:r>
          <a:endParaRPr lang="en-US" sz="1000" b="0" i="0" u="none" strike="noStrike" baseline="0">
            <a:solidFill>
              <a:srgbClr val="000000"/>
            </a:solidFill>
            <a:latin typeface="Tahoma"/>
            <a:ea typeface="Tahoma"/>
            <a:cs typeface="Tahoma"/>
          </a:endParaRPr>
        </a:p>
        <a:p>
          <a:pPr algn="l" rtl="0">
            <a:defRPr sz="1000"/>
          </a:pPr>
          <a:r>
            <a:rPr lang="en-US" sz="1000" b="0" i="0" u="none" strike="noStrike" baseline="0">
              <a:solidFill>
                <a:srgbClr val="000000"/>
              </a:solidFill>
              <a:latin typeface="Tahoma"/>
              <a:ea typeface="Tahoma"/>
              <a:cs typeface="Tahoma"/>
            </a:rPr>
            <a:t>All claims must be reported within 48 hours of receiving plants. Claims reported after 48 hours will not be honored. Magnolia Gardens Nursery is not responsible for loss of plant material after 48 hours of receipt. When available, replacement plants will be shipped. All orders are shipped at customer's risk. Magnolia Gardens is not responsible for plants damaged in transit. Customer is responsible for filing a claim with the carrier, Magnolia Gardens will be happy to assist with the claims process. </a:t>
          </a:r>
        </a:p>
        <a:p>
          <a:pPr algn="l" rtl="0">
            <a:lnSpc>
              <a:spcPts val="1000"/>
            </a:lnSpc>
            <a:defRPr sz="1000"/>
          </a:pPr>
          <a:r>
            <a:rPr lang="en-US" sz="1000" b="1" i="0" u="none" strike="noStrike" baseline="0">
              <a:solidFill>
                <a:srgbClr val="000000"/>
              </a:solidFill>
              <a:latin typeface="Tahoma"/>
              <a:ea typeface="Tahoma"/>
              <a:cs typeface="Tahoma"/>
            </a:rPr>
            <a:t>Special Pricing</a:t>
          </a:r>
          <a:endParaRPr lang="en-US" sz="1000" b="0" i="0" u="none" strike="noStrike" baseline="0">
            <a:solidFill>
              <a:srgbClr val="000000"/>
            </a:solidFill>
            <a:latin typeface="Tahoma"/>
            <a:ea typeface="Tahoma"/>
            <a:cs typeface="Tahoma"/>
          </a:endParaRPr>
        </a:p>
        <a:p>
          <a:pPr algn="l" rtl="0">
            <a:lnSpc>
              <a:spcPts val="1000"/>
            </a:lnSpc>
            <a:defRPr sz="1000"/>
          </a:pPr>
          <a:r>
            <a:rPr lang="en-US" sz="1000" b="0" i="0" u="none" strike="noStrike" baseline="0">
              <a:solidFill>
                <a:srgbClr val="000000"/>
              </a:solidFill>
              <a:latin typeface="Tahoma"/>
              <a:ea typeface="Tahoma"/>
              <a:cs typeface="Tahoma"/>
            </a:rPr>
            <a:t>All special pricing for immediate ship only and is not applicable on existing orders. </a:t>
          </a:r>
          <a:r>
            <a:rPr lang="en-US" sz="1000" b="1" i="0" u="none" strike="noStrike" baseline="0">
              <a:solidFill>
                <a:srgbClr val="FF0000"/>
              </a:solidFill>
              <a:latin typeface="Tahoma"/>
              <a:ea typeface="Tahoma"/>
              <a:cs typeface="Tahoma"/>
            </a:rPr>
            <a:t>NO ADDITIONAL DISCOUNTS CAN BE APPLIED TO SPECIAL PRICING. </a:t>
          </a:r>
        </a:p>
        <a:p>
          <a:pPr algn="l" rtl="0">
            <a:defRPr sz="1000"/>
          </a:pPr>
          <a:r>
            <a:rPr lang="en-US" sz="1000" b="0" i="0" u="none" strike="noStrike" baseline="0">
              <a:solidFill>
                <a:srgbClr val="000000"/>
              </a:solidFill>
              <a:latin typeface="Tahoma"/>
              <a:ea typeface="Tahoma"/>
              <a:cs typeface="Tahoma"/>
            </a:rPr>
            <a:t>● This list cancels all previous quotations.  Prices and availability are subject to change without notice.</a:t>
          </a:r>
        </a:p>
        <a:p>
          <a:pPr algn="l" rtl="0">
            <a:lnSpc>
              <a:spcPts val="1000"/>
            </a:lnSpc>
            <a:defRPr sz="1000"/>
          </a:pPr>
          <a:r>
            <a:rPr lang="en-US" sz="900" b="0" i="1" u="none" strike="noStrike" baseline="0">
              <a:solidFill>
                <a:srgbClr val="FF0000"/>
              </a:solidFill>
              <a:latin typeface="Tahoma"/>
              <a:ea typeface="Tahoma"/>
              <a:cs typeface="Tahoma"/>
            </a:rPr>
            <a:t>* Available only to licensed growers</a:t>
          </a:r>
        </a:p>
        <a:p>
          <a:pPr algn="l" rtl="0">
            <a:lnSpc>
              <a:spcPts val="1000"/>
            </a:lnSpc>
            <a:defRPr sz="1000"/>
          </a:pPr>
          <a:r>
            <a:rPr lang="en-US" sz="900" b="0" i="1" u="none" strike="noStrike" baseline="0">
              <a:solidFill>
                <a:srgbClr val="FF0000"/>
              </a:solidFill>
              <a:latin typeface="Tahoma"/>
              <a:ea typeface="Tahoma"/>
              <a:cs typeface="Tahoma"/>
            </a:rPr>
            <a:t>**Require branded pots and tags, not included in the price of the liner. Pots and tags purchased through PDSI, Lora@Plantdevelopment.com. International shipment by pre-approval. </a:t>
          </a:r>
        </a:p>
        <a:p>
          <a:pPr algn="l" rtl="0">
            <a:lnSpc>
              <a:spcPts val="1000"/>
            </a:lnSpc>
            <a:defRPr sz="1000"/>
          </a:pPr>
          <a:r>
            <a:rPr lang="en-US" sz="900" b="0" i="1" u="none" strike="noStrike" baseline="0">
              <a:solidFill>
                <a:srgbClr val="FF0000"/>
              </a:solidFill>
              <a:latin typeface="Tahoma"/>
              <a:ea typeface="Tahoma"/>
              <a:cs typeface="Tahoma"/>
            </a:rPr>
            <a:t>*** Territory restrictions </a:t>
          </a:r>
        </a:p>
        <a:p>
          <a:pPr algn="l" rtl="0">
            <a:lnSpc>
              <a:spcPts val="1000"/>
            </a:lnSpc>
            <a:defRPr sz="1000"/>
          </a:pPr>
          <a:endParaRPr lang="en-US" sz="900" b="0" i="1" u="none" strike="noStrike" baseline="0">
            <a:solidFill>
              <a:srgbClr val="FF0000"/>
            </a:solidFill>
            <a:latin typeface="Tahoma"/>
            <a:ea typeface="Tahoma"/>
            <a:cs typeface="Tahom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xdr:colOff>
      <xdr:row>25</xdr:row>
      <xdr:rowOff>142875</xdr:rowOff>
    </xdr:from>
    <xdr:to>
      <xdr:col>5</xdr:col>
      <xdr:colOff>95250</xdr:colOff>
      <xdr:row>25</xdr:row>
      <xdr:rowOff>142875</xdr:rowOff>
    </xdr:to>
    <xdr:sp macro="" textlink="">
      <xdr:nvSpPr>
        <xdr:cNvPr id="2" name="Line 4">
          <a:extLst>
            <a:ext uri="{FF2B5EF4-FFF2-40B4-BE49-F238E27FC236}">
              <a16:creationId xmlns:a16="http://schemas.microsoft.com/office/drawing/2014/main" id="{06D63B3D-1EE7-401D-B2C0-3FCB37A427E2}"/>
            </a:ext>
          </a:extLst>
        </xdr:cNvPr>
        <xdr:cNvSpPr>
          <a:spLocks noChangeShapeType="1"/>
        </xdr:cNvSpPr>
      </xdr:nvSpPr>
      <xdr:spPr bwMode="auto">
        <a:xfrm flipV="1">
          <a:off x="5029200" y="4953000"/>
          <a:ext cx="7810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25</xdr:row>
      <xdr:rowOff>142875</xdr:rowOff>
    </xdr:from>
    <xdr:to>
      <xdr:col>26</xdr:col>
      <xdr:colOff>0</xdr:colOff>
      <xdr:row>25</xdr:row>
      <xdr:rowOff>142875</xdr:rowOff>
    </xdr:to>
    <xdr:sp macro="" textlink="">
      <xdr:nvSpPr>
        <xdr:cNvPr id="3" name="AutoShape 5">
          <a:extLst>
            <a:ext uri="{FF2B5EF4-FFF2-40B4-BE49-F238E27FC236}">
              <a16:creationId xmlns:a16="http://schemas.microsoft.com/office/drawing/2014/main" id="{53E1538D-1529-4F66-9ADD-04284CEB82D7}"/>
            </a:ext>
          </a:extLst>
        </xdr:cNvPr>
        <xdr:cNvSpPr>
          <a:spLocks noChangeArrowheads="1"/>
        </xdr:cNvSpPr>
      </xdr:nvSpPr>
      <xdr:spPr bwMode="auto">
        <a:xfrm>
          <a:off x="14239875" y="4953000"/>
          <a:ext cx="0" cy="0"/>
        </a:xfrm>
        <a:prstGeom prst="star5">
          <a:avLst/>
        </a:prstGeom>
        <a:noFill/>
        <a:ln>
          <a:noFill/>
        </a:ln>
        <a:effectLst/>
      </xdr:spPr>
      <xdr:txBody>
        <a:bodyPr/>
        <a:lstStyle/>
        <a:p>
          <a:endParaRPr lang="en-US"/>
        </a:p>
      </xdr:txBody>
    </xdr:sp>
    <xdr:clientData/>
  </xdr:twoCellAnchor>
  <xdr:oneCellAnchor>
    <xdr:from>
      <xdr:col>2</xdr:col>
      <xdr:colOff>0</xdr:colOff>
      <xdr:row>11</xdr:row>
      <xdr:rowOff>0</xdr:rowOff>
    </xdr:from>
    <xdr:ext cx="28575" cy="152400"/>
    <xdr:sp macro="" textlink="">
      <xdr:nvSpPr>
        <xdr:cNvPr id="4" name="Text Box 16">
          <a:extLst>
            <a:ext uri="{FF2B5EF4-FFF2-40B4-BE49-F238E27FC236}">
              <a16:creationId xmlns:a16="http://schemas.microsoft.com/office/drawing/2014/main" id="{513019BA-A614-4C80-A124-2D86A0582B88}"/>
            </a:ext>
          </a:extLst>
        </xdr:cNvPr>
        <xdr:cNvSpPr txBox="1">
          <a:spLocks noChangeArrowheads="1"/>
        </xdr:cNvSpPr>
      </xdr:nvSpPr>
      <xdr:spPr bwMode="auto">
        <a:xfrm>
          <a:off x="1219200" y="25431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25</xdr:col>
      <xdr:colOff>1362075</xdr:colOff>
      <xdr:row>21</xdr:row>
      <xdr:rowOff>19050</xdr:rowOff>
    </xdr:from>
    <xdr:to>
      <xdr:col>25</xdr:col>
      <xdr:colOff>1362075</xdr:colOff>
      <xdr:row>99</xdr:row>
      <xdr:rowOff>56426</xdr:rowOff>
    </xdr:to>
    <xdr:sp macro="" textlink="">
      <xdr:nvSpPr>
        <xdr:cNvPr id="5" name="Text Box 23">
          <a:extLst>
            <a:ext uri="{FF2B5EF4-FFF2-40B4-BE49-F238E27FC236}">
              <a16:creationId xmlns:a16="http://schemas.microsoft.com/office/drawing/2014/main" id="{DB383169-B084-46C7-A9F0-3657357E2F67}"/>
            </a:ext>
          </a:extLst>
        </xdr:cNvPr>
        <xdr:cNvSpPr txBox="1">
          <a:spLocks noChangeArrowheads="1"/>
        </xdr:cNvSpPr>
      </xdr:nvSpPr>
      <xdr:spPr bwMode="auto">
        <a:xfrm>
          <a:off x="14239875" y="4181475"/>
          <a:ext cx="0" cy="126675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oneCellAnchor>
    <xdr:from>
      <xdr:col>3</xdr:col>
      <xdr:colOff>0</xdr:colOff>
      <xdr:row>11</xdr:row>
      <xdr:rowOff>0</xdr:rowOff>
    </xdr:from>
    <xdr:ext cx="28575" cy="152400"/>
    <xdr:sp macro="" textlink="">
      <xdr:nvSpPr>
        <xdr:cNvPr id="6" name="Text Box 16">
          <a:extLst>
            <a:ext uri="{FF2B5EF4-FFF2-40B4-BE49-F238E27FC236}">
              <a16:creationId xmlns:a16="http://schemas.microsoft.com/office/drawing/2014/main" id="{298A285B-1521-4C10-AF46-133180713EB6}"/>
            </a:ext>
          </a:extLst>
        </xdr:cNvPr>
        <xdr:cNvSpPr txBox="1">
          <a:spLocks noChangeArrowheads="1"/>
        </xdr:cNvSpPr>
      </xdr:nvSpPr>
      <xdr:spPr bwMode="auto">
        <a:xfrm>
          <a:off x="4076700" y="25431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1362075</xdr:colOff>
      <xdr:row>21</xdr:row>
      <xdr:rowOff>19050</xdr:rowOff>
    </xdr:from>
    <xdr:to>
      <xdr:col>1</xdr:col>
      <xdr:colOff>1362075</xdr:colOff>
      <xdr:row>99</xdr:row>
      <xdr:rowOff>56426</xdr:rowOff>
    </xdr:to>
    <xdr:sp macro="" textlink="">
      <xdr:nvSpPr>
        <xdr:cNvPr id="7" name="Text Box 23">
          <a:extLst>
            <a:ext uri="{FF2B5EF4-FFF2-40B4-BE49-F238E27FC236}">
              <a16:creationId xmlns:a16="http://schemas.microsoft.com/office/drawing/2014/main" id="{282B35F0-B88D-4DCA-8965-C1EDAAD05E7D}"/>
            </a:ext>
          </a:extLst>
        </xdr:cNvPr>
        <xdr:cNvSpPr txBox="1">
          <a:spLocks noChangeArrowheads="1"/>
        </xdr:cNvSpPr>
      </xdr:nvSpPr>
      <xdr:spPr bwMode="auto">
        <a:xfrm>
          <a:off x="1219200" y="4181475"/>
          <a:ext cx="0" cy="126675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twoCellAnchor editAs="oneCell">
    <xdr:from>
      <xdr:col>1</xdr:col>
      <xdr:colOff>82649</xdr:colOff>
      <xdr:row>0</xdr:row>
      <xdr:rowOff>68580</xdr:rowOff>
    </xdr:from>
    <xdr:to>
      <xdr:col>10</xdr:col>
      <xdr:colOff>304987</xdr:colOff>
      <xdr:row>4</xdr:row>
      <xdr:rowOff>525780</xdr:rowOff>
    </xdr:to>
    <xdr:pic>
      <xdr:nvPicPr>
        <xdr:cNvPr id="8" name="Picture 7">
          <a:extLst>
            <a:ext uri="{FF2B5EF4-FFF2-40B4-BE49-F238E27FC236}">
              <a16:creationId xmlns:a16="http://schemas.microsoft.com/office/drawing/2014/main" id="{A441561E-EE90-4972-87B8-54D592AB95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874" y="68580"/>
          <a:ext cx="3689826"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11</xdr:row>
      <xdr:rowOff>0</xdr:rowOff>
    </xdr:from>
    <xdr:ext cx="28575" cy="152400"/>
    <xdr:sp macro="" textlink="">
      <xdr:nvSpPr>
        <xdr:cNvPr id="12" name="Text Box 16">
          <a:extLst>
            <a:ext uri="{FF2B5EF4-FFF2-40B4-BE49-F238E27FC236}">
              <a16:creationId xmlns:a16="http://schemas.microsoft.com/office/drawing/2014/main" id="{23631792-4337-4D3F-9B58-B380A5DDC486}"/>
            </a:ext>
          </a:extLst>
        </xdr:cNvPr>
        <xdr:cNvSpPr txBox="1">
          <a:spLocks noChangeArrowheads="1"/>
        </xdr:cNvSpPr>
      </xdr:nvSpPr>
      <xdr:spPr bwMode="auto">
        <a:xfrm>
          <a:off x="1220932" y="2571750"/>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gnursery-my.sharepoint.com/personal/jerrin_magnoliagardens_com/Documents/Desktop/Offline%20Files/2025/Phantom%20availability/Green%20Trade%20-%20MGN%20Master%20Availability.xlsx" TargetMode="External"/><Relationship Id="rId1" Type="http://schemas.openxmlformats.org/officeDocument/2006/relationships/externalLinkPath" Target="https://mgnursery-my.sharepoint.com/personal/jerrin_magnoliagardens_com/Documents/Desktop/Offline%20Files/2025/Phantom%20availability/Green%20Trade%20-%20MGN%20Master%20Availabili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GN Inventory Nov 25"/>
      <sheetName val="Green Trade Stg 3 Availability"/>
      <sheetName val="MGN Liner Weekly Avail - 14 wks"/>
      <sheetName val="MGN Liner Weekly Avail - 16 wks"/>
      <sheetName val="MGN Liner Monthly Avail-14 wks"/>
      <sheetName val="MGN Liner Monthly Avail-16 Wks"/>
      <sheetName val="MGN Liner Mthly Avail-16 Final "/>
      <sheetName val="Pricing work sheet"/>
      <sheetName val="Pivot"/>
    </sheetNames>
    <sheetDataSet>
      <sheetData sheetId="0">
        <row r="9">
          <cell r="H9" t="str">
            <v>Arundo donax 'Reed Cane'</v>
          </cell>
        </row>
        <row r="54">
          <cell r="H54" t="str">
            <v>Bamboo Alphonse Karr</v>
          </cell>
        </row>
        <row r="98">
          <cell r="H98" t="str">
            <v>Carex Apalachica</v>
          </cell>
        </row>
        <row r="144">
          <cell r="H144" t="str">
            <v>Carex Evergold</v>
          </cell>
        </row>
        <row r="156">
          <cell r="H156" t="str">
            <v>Carex Frosted Curls</v>
          </cell>
        </row>
        <row r="158">
          <cell r="H158" t="str">
            <v>Chasmanthium Latifolium</v>
          </cell>
        </row>
        <row r="167">
          <cell r="H167" t="str">
            <v>Hakonechloa Macra 'Beni-Kaze'</v>
          </cell>
        </row>
        <row r="180">
          <cell r="H180" t="str">
            <v>Isolepis Cernua</v>
          </cell>
        </row>
        <row r="182">
          <cell r="H182" t="str">
            <v>Hakonechloa Macra Aureola</v>
          </cell>
        </row>
        <row r="186">
          <cell r="H186" t="str">
            <v>Miscanthus Gracillimus</v>
          </cell>
        </row>
        <row r="187">
          <cell r="H187" t="str">
            <v>Panicum Virgatum Shenandoah</v>
          </cell>
        </row>
        <row r="206">
          <cell r="H206" t="str">
            <v>Schizachyrium 'The Blue'</v>
          </cell>
        </row>
        <row r="210">
          <cell r="H210" t="str">
            <v>Shenandoah' Panicum Virgatum</v>
          </cell>
        </row>
      </sheetData>
      <sheetData sheetId="1"/>
      <sheetData sheetId="2">
        <row r="6">
          <cell r="A6" t="str">
            <v>Agapanthus Charlotte</v>
          </cell>
          <cell r="B6" t="str">
            <v>G00010</v>
          </cell>
        </row>
        <row r="7">
          <cell r="A7" t="str">
            <v>Agapanthus Double Diamond</v>
          </cell>
          <cell r="B7" t="str">
            <v>G00012</v>
          </cell>
        </row>
        <row r="8">
          <cell r="A8" t="str">
            <v>Agapanthus Ever White</v>
          </cell>
          <cell r="B8" t="str">
            <v>G01255</v>
          </cell>
        </row>
        <row r="9">
          <cell r="A9" t="str">
            <v>Agapanthus Fireworks</v>
          </cell>
          <cell r="B9" t="str">
            <v>G00013</v>
          </cell>
        </row>
        <row r="10">
          <cell r="A10" t="str">
            <v>Agapanthus Flower of Love</v>
          </cell>
          <cell r="B10" t="str">
            <v>G01256</v>
          </cell>
        </row>
        <row r="11">
          <cell r="A11" t="str">
            <v>Agapanthus Midnight Sky</v>
          </cell>
          <cell r="B11" t="str">
            <v>G01997</v>
          </cell>
        </row>
        <row r="13">
          <cell r="A13" t="str">
            <v>Agapanthus Poppin Purple</v>
          </cell>
          <cell r="B13" t="str">
            <v>G01257</v>
          </cell>
        </row>
        <row r="14">
          <cell r="A14" t="str">
            <v>Agapanthus Poppin Star</v>
          </cell>
          <cell r="B14" t="str">
            <v>G01258</v>
          </cell>
        </row>
        <row r="57">
          <cell r="A57" t="str">
            <v>Brunnera Jack Frost</v>
          </cell>
          <cell r="B57" t="str">
            <v>G00118</v>
          </cell>
        </row>
        <row r="58">
          <cell r="A58" t="str">
            <v>Brunnera Looking Glass</v>
          </cell>
          <cell r="B58" t="str">
            <v>G00115</v>
          </cell>
        </row>
        <row r="59">
          <cell r="A59" t="str">
            <v>Brunnera macrophylla</v>
          </cell>
          <cell r="B59" t="str">
            <v>G00121</v>
          </cell>
        </row>
        <row r="60">
          <cell r="A60" t="str">
            <v>Brunnera Silver Carpet</v>
          </cell>
          <cell r="B60" t="str">
            <v>G04140</v>
          </cell>
        </row>
        <row r="61">
          <cell r="A61" t="str">
            <v>Brunnera Silver Heart</v>
          </cell>
          <cell r="B61" t="str">
            <v>G00123</v>
          </cell>
        </row>
        <row r="62">
          <cell r="A62" t="str">
            <v>Brunnera Variegata</v>
          </cell>
          <cell r="B62" t="str">
            <v>G00120</v>
          </cell>
        </row>
        <row r="68">
          <cell r="A68" t="str">
            <v>Carex appalachica</v>
          </cell>
          <cell r="B68" t="str">
            <v>G02032</v>
          </cell>
        </row>
        <row r="69">
          <cell r="A69" t="str">
            <v>Carex Evergold</v>
          </cell>
          <cell r="B69" t="str">
            <v>G00126</v>
          </cell>
        </row>
        <row r="70">
          <cell r="A70" t="str">
            <v>Carex Feather Falls</v>
          </cell>
          <cell r="B70" t="str">
            <v>G00127</v>
          </cell>
        </row>
        <row r="71">
          <cell r="A71" t="str">
            <v>Carex Moon Falls</v>
          </cell>
          <cell r="B71" t="str">
            <v>G01260</v>
          </cell>
        </row>
        <row r="72">
          <cell r="A72" t="str">
            <v>Carex pensylvanica</v>
          </cell>
          <cell r="B72" t="str">
            <v>G01026</v>
          </cell>
        </row>
        <row r="73">
          <cell r="A73" t="str">
            <v>Carex plantaginea</v>
          </cell>
          <cell r="B73" t="str">
            <v>G02792</v>
          </cell>
        </row>
        <row r="74">
          <cell r="A74" t="str">
            <v>Carex Ribbon Falls</v>
          </cell>
          <cell r="B74" t="str">
            <v>G00130</v>
          </cell>
        </row>
        <row r="75">
          <cell r="A75" t="str">
            <v>Carex rosea</v>
          </cell>
          <cell r="B75" t="str">
            <v>G04186</v>
          </cell>
        </row>
        <row r="76">
          <cell r="A76" t="str">
            <v>Carex scaposa HBCS23</v>
          </cell>
          <cell r="B76" t="str">
            <v>#N/A</v>
          </cell>
        </row>
        <row r="94">
          <cell r="A94" t="str">
            <v>Cordyline Red Star</v>
          </cell>
          <cell r="B94" t="str">
            <v>G00159</v>
          </cell>
        </row>
        <row r="115">
          <cell r="A115" t="str">
            <v>Echinacea Delicious Candy</v>
          </cell>
          <cell r="B115" t="str">
            <v>G00207</v>
          </cell>
        </row>
        <row r="116">
          <cell r="A116" t="str">
            <v>Echinacea Delicious Nougat</v>
          </cell>
          <cell r="B116" t="str">
            <v>G00208</v>
          </cell>
        </row>
        <row r="117">
          <cell r="A117" t="str">
            <v>Echinacea Delicious Strawberry</v>
          </cell>
          <cell r="B117" t="str">
            <v>G03232</v>
          </cell>
        </row>
        <row r="118">
          <cell r="A118" t="str">
            <v>Echinacea Fatal Attraction</v>
          </cell>
          <cell r="B118" t="str">
            <v>G00210</v>
          </cell>
        </row>
        <row r="119">
          <cell r="A119" t="str">
            <v>Echinacea Green Jewel</v>
          </cell>
          <cell r="B119" t="str">
            <v>G00218</v>
          </cell>
        </row>
        <row r="120">
          <cell r="A120" t="str">
            <v>Echinacea Pica Bella</v>
          </cell>
          <cell r="B120" t="str">
            <v>G00240</v>
          </cell>
        </row>
        <row r="121">
          <cell r="A121" t="str">
            <v>Echinacea Pretty Parasols</v>
          </cell>
          <cell r="B121" t="str">
            <v>G00242</v>
          </cell>
        </row>
        <row r="122">
          <cell r="A122" t="str">
            <v>Echinacea Sensation Pink</v>
          </cell>
          <cell r="B122" t="str">
            <v>G00244</v>
          </cell>
        </row>
        <row r="123">
          <cell r="A123" t="str">
            <v>Echinacea SunSeekers Apple Green</v>
          </cell>
          <cell r="B123" t="str">
            <v>G00249</v>
          </cell>
        </row>
        <row r="124">
          <cell r="A124" t="str">
            <v>Echinacea SunSeekers Blush</v>
          </cell>
          <cell r="B124" t="str">
            <v>G00250</v>
          </cell>
        </row>
        <row r="125">
          <cell r="A125" t="str">
            <v>Echinacea SunSeekers Citrus</v>
          </cell>
          <cell r="B125" t="str">
            <v>G00252</v>
          </cell>
        </row>
        <row r="126">
          <cell r="A126" t="str">
            <v>Echinacea SunSeekers Clementine</v>
          </cell>
          <cell r="B126" t="str">
            <v>G00253</v>
          </cell>
        </row>
        <row r="127">
          <cell r="A127" t="str">
            <v>Echinacea SunSeekers Golden Sun</v>
          </cell>
          <cell r="B127" t="str">
            <v>G01277</v>
          </cell>
        </row>
        <row r="128">
          <cell r="A128" t="str">
            <v>Echinacea SunSeekers Hot Pink</v>
          </cell>
          <cell r="B128" t="str">
            <v>G01365</v>
          </cell>
        </row>
        <row r="129">
          <cell r="A129" t="str">
            <v>Echinacea SunSeekers Magenta</v>
          </cell>
          <cell r="B129" t="str">
            <v>G00255</v>
          </cell>
        </row>
        <row r="130">
          <cell r="A130" t="str">
            <v>Echinacea SunSeekers Mango Sunrise</v>
          </cell>
          <cell r="B130" t="str">
            <v>G01299</v>
          </cell>
        </row>
        <row r="131">
          <cell r="A131" t="str">
            <v>Echinacea SunSeekers Mineola</v>
          </cell>
          <cell r="B131" t="str">
            <v>G00257</v>
          </cell>
        </row>
        <row r="132">
          <cell r="A132" t="str">
            <v>Echinacea SunSeekers Orange</v>
          </cell>
          <cell r="B132" t="str">
            <v>G00258</v>
          </cell>
        </row>
        <row r="133">
          <cell r="A133" t="str">
            <v>Echinacea SunSeekers Pink Grapefruit</v>
          </cell>
          <cell r="B133" t="str">
            <v>G03211</v>
          </cell>
        </row>
        <row r="134">
          <cell r="A134" t="str">
            <v>Echinacea SunSeekers Pomegranate</v>
          </cell>
          <cell r="B134" t="str">
            <v>G00260</v>
          </cell>
        </row>
        <row r="135">
          <cell r="A135" t="str">
            <v>Echinacea SunSeekers Pumpkin Pie</v>
          </cell>
          <cell r="B135" t="str">
            <v>G01300</v>
          </cell>
        </row>
        <row r="136">
          <cell r="A136" t="str">
            <v>Echinacea SunSeekers Purplelicious</v>
          </cell>
          <cell r="B136" t="str">
            <v>G00262</v>
          </cell>
        </row>
        <row r="137">
          <cell r="A137" t="str">
            <v>Echinacea SunSeekers Racing Red</v>
          </cell>
          <cell r="B137" t="str">
            <v>G02985</v>
          </cell>
        </row>
        <row r="138">
          <cell r="A138" t="str">
            <v>Echinacea SunSeekers Rainbow</v>
          </cell>
          <cell r="B138" t="str">
            <v>G00263</v>
          </cell>
        </row>
        <row r="139">
          <cell r="A139" t="str">
            <v>Echinacea SunSeekers Red</v>
          </cell>
          <cell r="B139" t="str">
            <v>G00264</v>
          </cell>
        </row>
        <row r="140">
          <cell r="A140" t="str">
            <v>Echinacea SunSeekers Salmon</v>
          </cell>
          <cell r="B140" t="str">
            <v>G00265</v>
          </cell>
        </row>
        <row r="141">
          <cell r="A141" t="str">
            <v>Echinacea SunSeekers Sweet Fuchsia</v>
          </cell>
          <cell r="B141" t="str">
            <v>G00267</v>
          </cell>
        </row>
        <row r="142">
          <cell r="A142" t="str">
            <v>Echinacea SunSeekers Tequila Sunrise</v>
          </cell>
          <cell r="B142" t="str">
            <v>G00269</v>
          </cell>
        </row>
        <row r="143">
          <cell r="A143" t="str">
            <v>Echinacea SunSeekers White Perfection</v>
          </cell>
          <cell r="B143" t="str">
            <v>G00272</v>
          </cell>
        </row>
        <row r="144">
          <cell r="A144" t="str">
            <v>Echinacea SunSeekers Yellow</v>
          </cell>
          <cell r="B144" t="str">
            <v>G01302</v>
          </cell>
        </row>
        <row r="151">
          <cell r="A151" t="str">
            <v>Geranium Azure Rush</v>
          </cell>
          <cell r="B151" t="str">
            <v>G00336</v>
          </cell>
        </row>
        <row r="152">
          <cell r="A152" t="str">
            <v>Geranium Blushing Turtle</v>
          </cell>
          <cell r="B152" t="str">
            <v>G00339</v>
          </cell>
        </row>
        <row r="153">
          <cell r="A153" t="str">
            <v>Geranium Dragon Heart</v>
          </cell>
          <cell r="B153" t="str">
            <v>G00344</v>
          </cell>
        </row>
        <row r="154">
          <cell r="A154" t="str">
            <v>Geranium Kelly-Anne</v>
          </cell>
          <cell r="B154" t="str">
            <v>G01009</v>
          </cell>
        </row>
        <row r="155">
          <cell r="A155" t="str">
            <v>Geranium Mary-Anne</v>
          </cell>
          <cell r="B155" t="str">
            <v>G00350</v>
          </cell>
        </row>
        <row r="156">
          <cell r="A156" t="str">
            <v>Geranium prat. Black 'n White</v>
          </cell>
          <cell r="B156" t="str">
            <v>G00355</v>
          </cell>
        </row>
        <row r="157">
          <cell r="A157" t="str">
            <v>Geranium prat. Midnight Reiter</v>
          </cell>
          <cell r="B157" t="str">
            <v>G00357</v>
          </cell>
        </row>
        <row r="158">
          <cell r="A158" t="str">
            <v>Geranium Rozanne</v>
          </cell>
          <cell r="B158" t="str">
            <v>G00359</v>
          </cell>
        </row>
        <row r="159">
          <cell r="A159" t="str">
            <v>Geranium Storm Cloud</v>
          </cell>
          <cell r="B159" t="str">
            <v>G02083</v>
          </cell>
        </row>
        <row r="183">
          <cell r="A183" t="str">
            <v>Helleborus Ivory Prince</v>
          </cell>
          <cell r="B183" t="str">
            <v>G00400</v>
          </cell>
        </row>
        <row r="184">
          <cell r="A184" t="str">
            <v>Helleborus Winter Sparkle White Blush</v>
          </cell>
          <cell r="B184" t="str">
            <v>G04285</v>
          </cell>
        </row>
        <row r="185">
          <cell r="A185" t="str">
            <v>Heuchera Bilberry</v>
          </cell>
          <cell r="B185" t="str">
            <v>G00424</v>
          </cell>
        </row>
        <row r="186">
          <cell r="A186" t="str">
            <v>Heuchera Blackberry</v>
          </cell>
          <cell r="B186" t="str">
            <v>G00425</v>
          </cell>
        </row>
        <row r="187">
          <cell r="A187" t="str">
            <v>Heuchera Boysenberry</v>
          </cell>
          <cell r="B187" t="str">
            <v>G00426</v>
          </cell>
        </row>
        <row r="188">
          <cell r="A188" t="str">
            <v>Heuchera Caramel</v>
          </cell>
          <cell r="B188" t="str">
            <v>G00414</v>
          </cell>
        </row>
        <row r="189">
          <cell r="A189" t="str">
            <v>Heuchera Cherryberry</v>
          </cell>
          <cell r="B189" t="str">
            <v>G00427</v>
          </cell>
        </row>
        <row r="190">
          <cell r="A190" t="str">
            <v>Heuchera Citronelle</v>
          </cell>
          <cell r="B190" t="str">
            <v>G01191</v>
          </cell>
        </row>
        <row r="191">
          <cell r="A191" t="str">
            <v>Heuchera Coralberry</v>
          </cell>
          <cell r="B191" t="str">
            <v>G00417</v>
          </cell>
        </row>
        <row r="192">
          <cell r="A192" t="str">
            <v>Heuchera Cranberry</v>
          </cell>
          <cell r="B192" t="str">
            <v>G00429</v>
          </cell>
        </row>
        <row r="193">
          <cell r="A193" t="str">
            <v>Heuchera Dark Secret</v>
          </cell>
          <cell r="B193" t="str">
            <v>G00418</v>
          </cell>
        </row>
        <row r="194">
          <cell r="A194" t="str">
            <v>Heuchera Eternal Flame</v>
          </cell>
          <cell r="B194" t="str">
            <v>G02096</v>
          </cell>
        </row>
        <row r="195">
          <cell r="A195" t="str">
            <v>Heuchera Frilly</v>
          </cell>
          <cell r="B195" t="str">
            <v>G00420</v>
          </cell>
        </row>
        <row r="196">
          <cell r="A196" t="str">
            <v>Heuchera Frosted Violet</v>
          </cell>
          <cell r="B196" t="str">
            <v>G00421</v>
          </cell>
        </row>
        <row r="197">
          <cell r="A197" t="str">
            <v>Heuchera Gojiberry</v>
          </cell>
          <cell r="B197" t="str">
            <v>G00430</v>
          </cell>
        </row>
        <row r="198">
          <cell r="A198" t="str">
            <v>Heuchera Green Spice</v>
          </cell>
          <cell r="B198" t="str">
            <v>G00422</v>
          </cell>
        </row>
        <row r="199">
          <cell r="A199" t="str">
            <v>Heuchera Guacamole</v>
          </cell>
          <cell r="B199" t="str">
            <v>G00423</v>
          </cell>
        </row>
        <row r="200">
          <cell r="A200" t="str">
            <v>Heuchera Huckleberry</v>
          </cell>
          <cell r="B200" t="str">
            <v>G00433</v>
          </cell>
        </row>
        <row r="201">
          <cell r="A201" t="str">
            <v>Heuchera Limeberry</v>
          </cell>
          <cell r="B201" t="str">
            <v>G00435</v>
          </cell>
        </row>
        <row r="202">
          <cell r="A202" t="str">
            <v>Heuchera Magma</v>
          </cell>
          <cell r="B202" t="str">
            <v>G00443</v>
          </cell>
        </row>
        <row r="203">
          <cell r="A203" t="str">
            <v>Heuchera Mulberry</v>
          </cell>
          <cell r="B203" t="str">
            <v>G00436</v>
          </cell>
        </row>
        <row r="204">
          <cell r="A204" t="str">
            <v>Heuchera Orangeberry</v>
          </cell>
          <cell r="B204" t="str">
            <v>G00437</v>
          </cell>
        </row>
        <row r="205">
          <cell r="A205" t="str">
            <v>Heuchera Plum Pudding</v>
          </cell>
          <cell r="B205" t="str">
            <v>G00447</v>
          </cell>
        </row>
        <row r="206">
          <cell r="A206" t="str">
            <v>Heuchera Silver Scrolls</v>
          </cell>
          <cell r="B206" t="str">
            <v>G00453</v>
          </cell>
        </row>
        <row r="207">
          <cell r="A207" t="str">
            <v>Heuchera Silverberry</v>
          </cell>
          <cell r="B207" t="str">
            <v>G01192</v>
          </cell>
        </row>
        <row r="208">
          <cell r="A208" t="str">
            <v>Heuchera Splashberry</v>
          </cell>
          <cell r="B208" t="str">
            <v>G00439</v>
          </cell>
        </row>
        <row r="213">
          <cell r="A213" t="str">
            <v>Iris Edith Wolford</v>
          </cell>
          <cell r="B213" t="str">
            <v>#N/A</v>
          </cell>
        </row>
        <row r="214">
          <cell r="A214" t="str">
            <v>Iris Magrib</v>
          </cell>
          <cell r="B214" t="str">
            <v>G04246</v>
          </cell>
        </row>
        <row r="215">
          <cell r="A215" t="str">
            <v>Iris Purple Flame</v>
          </cell>
          <cell r="B215" t="str">
            <v>G01758</v>
          </cell>
        </row>
        <row r="224">
          <cell r="A224" t="str">
            <v>Lomandra Miner's Gold</v>
          </cell>
          <cell r="B224" t="str">
            <v>G01307</v>
          </cell>
        </row>
        <row r="292">
          <cell r="A292" t="str">
            <v>Yucca Citrus Twist</v>
          </cell>
          <cell r="B292" t="str">
            <v>G04281</v>
          </cell>
        </row>
      </sheetData>
      <sheetData sheetId="3">
        <row r="6">
          <cell r="C6">
            <v>0</v>
          </cell>
          <cell r="D6">
            <v>0</v>
          </cell>
          <cell r="E6">
            <v>0</v>
          </cell>
          <cell r="F6">
            <v>0</v>
          </cell>
          <cell r="G6">
            <v>0</v>
          </cell>
          <cell r="H6">
            <v>0</v>
          </cell>
          <cell r="I6">
            <v>0</v>
          </cell>
          <cell r="J6">
            <v>0</v>
          </cell>
          <cell r="K6">
            <v>0</v>
          </cell>
          <cell r="L6">
            <v>1350</v>
          </cell>
          <cell r="M6">
            <v>0</v>
          </cell>
          <cell r="N6">
            <v>1500</v>
          </cell>
          <cell r="O6">
            <v>0</v>
          </cell>
          <cell r="P6">
            <v>0</v>
          </cell>
          <cell r="Q6">
            <v>0</v>
          </cell>
          <cell r="R6">
            <v>0</v>
          </cell>
          <cell r="S6">
            <v>0</v>
          </cell>
          <cell r="T6">
            <v>0</v>
          </cell>
          <cell r="U6">
            <v>0</v>
          </cell>
          <cell r="V6">
            <v>0</v>
          </cell>
          <cell r="W6">
            <v>0</v>
          </cell>
          <cell r="X6">
            <v>0</v>
          </cell>
          <cell r="Y6">
            <v>0</v>
          </cell>
          <cell r="Z6">
            <v>0</v>
          </cell>
          <cell r="AA6">
            <v>0</v>
          </cell>
        </row>
        <row r="7">
          <cell r="C7">
            <v>0</v>
          </cell>
          <cell r="D7">
            <v>0</v>
          </cell>
          <cell r="E7">
            <v>0</v>
          </cell>
          <cell r="F7">
            <v>0</v>
          </cell>
          <cell r="G7">
            <v>0</v>
          </cell>
          <cell r="H7">
            <v>0</v>
          </cell>
          <cell r="I7">
            <v>0</v>
          </cell>
          <cell r="J7">
            <v>0</v>
          </cell>
          <cell r="K7">
            <v>0</v>
          </cell>
          <cell r="L7">
            <v>1000</v>
          </cell>
          <cell r="M7">
            <v>0</v>
          </cell>
          <cell r="N7">
            <v>0</v>
          </cell>
          <cell r="O7">
            <v>0</v>
          </cell>
          <cell r="P7">
            <v>0</v>
          </cell>
          <cell r="Q7">
            <v>0</v>
          </cell>
          <cell r="R7">
            <v>0</v>
          </cell>
          <cell r="S7">
            <v>0</v>
          </cell>
          <cell r="T7">
            <v>0</v>
          </cell>
          <cell r="U7">
            <v>0</v>
          </cell>
          <cell r="V7">
            <v>0</v>
          </cell>
          <cell r="W7">
            <v>1000</v>
          </cell>
          <cell r="X7">
            <v>0</v>
          </cell>
          <cell r="Y7">
            <v>0</v>
          </cell>
          <cell r="Z7">
            <v>0</v>
          </cell>
          <cell r="AA7">
            <v>0</v>
          </cell>
        </row>
        <row r="8">
          <cell r="C8">
            <v>0</v>
          </cell>
          <cell r="D8">
            <v>0</v>
          </cell>
          <cell r="E8">
            <v>0</v>
          </cell>
          <cell r="F8">
            <v>0</v>
          </cell>
          <cell r="G8">
            <v>0</v>
          </cell>
          <cell r="H8">
            <v>0</v>
          </cell>
          <cell r="I8">
            <v>0</v>
          </cell>
          <cell r="J8">
            <v>0</v>
          </cell>
          <cell r="K8">
            <v>0</v>
          </cell>
          <cell r="L8">
            <v>0</v>
          </cell>
          <cell r="M8">
            <v>0</v>
          </cell>
          <cell r="N8">
            <v>2480</v>
          </cell>
          <cell r="O8">
            <v>0</v>
          </cell>
          <cell r="P8">
            <v>9496</v>
          </cell>
          <cell r="Q8">
            <v>0</v>
          </cell>
          <cell r="R8">
            <v>0</v>
          </cell>
          <cell r="S8">
            <v>0</v>
          </cell>
          <cell r="T8">
            <v>0</v>
          </cell>
          <cell r="U8">
            <v>0</v>
          </cell>
          <cell r="V8">
            <v>0</v>
          </cell>
          <cell r="W8">
            <v>15000</v>
          </cell>
          <cell r="X8">
            <v>0</v>
          </cell>
          <cell r="Y8">
            <v>0</v>
          </cell>
          <cell r="Z8">
            <v>0</v>
          </cell>
          <cell r="AA8">
            <v>0</v>
          </cell>
        </row>
        <row r="9">
          <cell r="C9">
            <v>0</v>
          </cell>
          <cell r="D9">
            <v>0</v>
          </cell>
          <cell r="E9">
            <v>0</v>
          </cell>
          <cell r="F9">
            <v>0</v>
          </cell>
          <cell r="G9">
            <v>0</v>
          </cell>
          <cell r="H9">
            <v>0</v>
          </cell>
          <cell r="I9">
            <v>0</v>
          </cell>
          <cell r="J9">
            <v>0</v>
          </cell>
          <cell r="K9">
            <v>0</v>
          </cell>
          <cell r="L9">
            <v>0</v>
          </cell>
          <cell r="M9">
            <v>0</v>
          </cell>
          <cell r="N9">
            <v>0</v>
          </cell>
          <cell r="O9">
            <v>0</v>
          </cell>
          <cell r="P9">
            <v>500</v>
          </cell>
          <cell r="Q9">
            <v>0</v>
          </cell>
          <cell r="R9">
            <v>0</v>
          </cell>
          <cell r="S9">
            <v>0</v>
          </cell>
          <cell r="T9">
            <v>0</v>
          </cell>
          <cell r="U9">
            <v>0</v>
          </cell>
          <cell r="V9">
            <v>0</v>
          </cell>
          <cell r="W9">
            <v>0</v>
          </cell>
          <cell r="X9">
            <v>0</v>
          </cell>
          <cell r="Y9">
            <v>0</v>
          </cell>
          <cell r="Z9">
            <v>0</v>
          </cell>
          <cell r="AA9">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7000</v>
          </cell>
          <cell r="X10">
            <v>0</v>
          </cell>
          <cell r="Y10">
            <v>0</v>
          </cell>
          <cell r="Z10">
            <v>0</v>
          </cell>
          <cell r="AA10">
            <v>0</v>
          </cell>
        </row>
        <row r="11">
          <cell r="C11">
            <v>0</v>
          </cell>
          <cell r="D11">
            <v>0</v>
          </cell>
          <cell r="E11">
            <v>0</v>
          </cell>
          <cell r="F11">
            <v>0</v>
          </cell>
          <cell r="G11">
            <v>0</v>
          </cell>
          <cell r="H11">
            <v>0</v>
          </cell>
          <cell r="I11">
            <v>0</v>
          </cell>
          <cell r="J11">
            <v>0</v>
          </cell>
          <cell r="K11">
            <v>0</v>
          </cell>
          <cell r="L11">
            <v>0</v>
          </cell>
          <cell r="M11">
            <v>0</v>
          </cell>
          <cell r="N11">
            <v>2500</v>
          </cell>
          <cell r="O11">
            <v>0</v>
          </cell>
          <cell r="P11">
            <v>0</v>
          </cell>
          <cell r="Q11">
            <v>0</v>
          </cell>
          <cell r="R11">
            <v>0</v>
          </cell>
          <cell r="S11">
            <v>0</v>
          </cell>
          <cell r="T11">
            <v>0</v>
          </cell>
          <cell r="U11">
            <v>0</v>
          </cell>
          <cell r="V11">
            <v>0</v>
          </cell>
          <cell r="W11">
            <v>0</v>
          </cell>
          <cell r="X11">
            <v>0</v>
          </cell>
          <cell r="Y11">
            <v>0</v>
          </cell>
          <cell r="Z11">
            <v>0</v>
          </cell>
          <cell r="AA11">
            <v>0</v>
          </cell>
        </row>
        <row r="13">
          <cell r="C13">
            <v>0</v>
          </cell>
          <cell r="D13">
            <v>0</v>
          </cell>
          <cell r="E13">
            <v>0</v>
          </cell>
          <cell r="F13">
            <v>0</v>
          </cell>
          <cell r="G13">
            <v>0</v>
          </cell>
          <cell r="H13">
            <v>0</v>
          </cell>
          <cell r="I13">
            <v>0</v>
          </cell>
          <cell r="J13">
            <v>0</v>
          </cell>
          <cell r="K13">
            <v>0</v>
          </cell>
          <cell r="L13">
            <v>15000</v>
          </cell>
          <cell r="M13">
            <v>0</v>
          </cell>
          <cell r="N13">
            <v>28000</v>
          </cell>
          <cell r="O13">
            <v>0</v>
          </cell>
          <cell r="P13">
            <v>0</v>
          </cell>
          <cell r="Q13">
            <v>0</v>
          </cell>
          <cell r="R13">
            <v>0</v>
          </cell>
          <cell r="S13">
            <v>0</v>
          </cell>
          <cell r="T13">
            <v>0</v>
          </cell>
          <cell r="U13">
            <v>0</v>
          </cell>
          <cell r="V13">
            <v>0</v>
          </cell>
          <cell r="W13">
            <v>10000</v>
          </cell>
          <cell r="X13">
            <v>0</v>
          </cell>
          <cell r="Y13">
            <v>0</v>
          </cell>
          <cell r="Z13">
            <v>0</v>
          </cell>
          <cell r="AA13">
            <v>0</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2000</v>
          </cell>
          <cell r="X14">
            <v>0</v>
          </cell>
          <cell r="Y14">
            <v>0</v>
          </cell>
          <cell r="Z14">
            <v>0</v>
          </cell>
          <cell r="AA14">
            <v>0</v>
          </cell>
        </row>
        <row r="15">
          <cell r="G15">
            <v>0</v>
          </cell>
        </row>
        <row r="57">
          <cell r="C57">
            <v>0</v>
          </cell>
          <cell r="D57">
            <v>0</v>
          </cell>
          <cell r="E57">
            <v>0</v>
          </cell>
          <cell r="F57">
            <v>100</v>
          </cell>
          <cell r="H57">
            <v>0</v>
          </cell>
          <cell r="I57">
            <v>0</v>
          </cell>
          <cell r="J57">
            <v>0</v>
          </cell>
          <cell r="K57">
            <v>0</v>
          </cell>
          <cell r="L57">
            <v>0</v>
          </cell>
          <cell r="M57">
            <v>0</v>
          </cell>
          <cell r="N57">
            <v>1800</v>
          </cell>
          <cell r="O57">
            <v>0</v>
          </cell>
          <cell r="P57">
            <v>7000</v>
          </cell>
          <cell r="Q57">
            <v>0</v>
          </cell>
          <cell r="R57">
            <v>0</v>
          </cell>
          <cell r="S57">
            <v>0</v>
          </cell>
          <cell r="T57">
            <v>200</v>
          </cell>
          <cell r="U57">
            <v>0</v>
          </cell>
          <cell r="V57">
            <v>0</v>
          </cell>
          <cell r="W57">
            <v>5000</v>
          </cell>
          <cell r="X57">
            <v>0</v>
          </cell>
          <cell r="Y57">
            <v>4800</v>
          </cell>
          <cell r="Z57">
            <v>0</v>
          </cell>
          <cell r="AA57">
            <v>5000</v>
          </cell>
        </row>
        <row r="58">
          <cell r="C58">
            <v>0</v>
          </cell>
          <cell r="D58">
            <v>0</v>
          </cell>
          <cell r="E58">
            <v>0</v>
          </cell>
          <cell r="F58">
            <v>0</v>
          </cell>
          <cell r="G58">
            <v>200</v>
          </cell>
          <cell r="H58">
            <v>0</v>
          </cell>
          <cell r="I58">
            <v>0</v>
          </cell>
          <cell r="J58">
            <v>0</v>
          </cell>
          <cell r="K58">
            <v>600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row>
        <row r="59">
          <cell r="C59">
            <v>0</v>
          </cell>
          <cell r="D59">
            <v>0</v>
          </cell>
          <cell r="E59">
            <v>0</v>
          </cell>
          <cell r="F59">
            <v>0</v>
          </cell>
          <cell r="G59">
            <v>0</v>
          </cell>
          <cell r="H59">
            <v>0</v>
          </cell>
          <cell r="I59">
            <v>250</v>
          </cell>
          <cell r="J59">
            <v>0</v>
          </cell>
          <cell r="K59">
            <v>0</v>
          </cell>
          <cell r="L59">
            <v>0</v>
          </cell>
          <cell r="M59">
            <v>0</v>
          </cell>
          <cell r="N59">
            <v>0</v>
          </cell>
          <cell r="O59">
            <v>0</v>
          </cell>
          <cell r="P59">
            <v>0</v>
          </cell>
          <cell r="Q59">
            <v>0</v>
          </cell>
          <cell r="R59">
            <v>0</v>
          </cell>
          <cell r="S59">
            <v>0</v>
          </cell>
          <cell r="T59">
            <v>0</v>
          </cell>
          <cell r="U59">
            <v>784</v>
          </cell>
          <cell r="V59">
            <v>0</v>
          </cell>
          <cell r="W59">
            <v>0</v>
          </cell>
          <cell r="X59">
            <v>0</v>
          </cell>
          <cell r="Y59">
            <v>0</v>
          </cell>
          <cell r="Z59">
            <v>0</v>
          </cell>
          <cell r="AA59">
            <v>0</v>
          </cell>
        </row>
        <row r="60">
          <cell r="C60">
            <v>0</v>
          </cell>
          <cell r="D60">
            <v>0</v>
          </cell>
          <cell r="E60">
            <v>0</v>
          </cell>
          <cell r="F60">
            <v>900</v>
          </cell>
          <cell r="G60">
            <v>0</v>
          </cell>
          <cell r="H60">
            <v>0</v>
          </cell>
          <cell r="I60">
            <v>1000</v>
          </cell>
          <cell r="J60">
            <v>0</v>
          </cell>
          <cell r="K60">
            <v>0</v>
          </cell>
          <cell r="L60">
            <v>1000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row>
        <row r="61">
          <cell r="C61">
            <v>0</v>
          </cell>
          <cell r="D61">
            <v>0</v>
          </cell>
          <cell r="E61">
            <v>0</v>
          </cell>
          <cell r="F61">
            <v>0</v>
          </cell>
          <cell r="G61">
            <v>0</v>
          </cell>
          <cell r="H61">
            <v>0</v>
          </cell>
          <cell r="I61">
            <v>800</v>
          </cell>
          <cell r="J61">
            <v>0</v>
          </cell>
          <cell r="K61">
            <v>0</v>
          </cell>
          <cell r="L61">
            <v>618</v>
          </cell>
          <cell r="M61">
            <v>500</v>
          </cell>
          <cell r="N61">
            <v>0</v>
          </cell>
          <cell r="O61">
            <v>0</v>
          </cell>
          <cell r="P61">
            <v>0</v>
          </cell>
          <cell r="Q61">
            <v>0</v>
          </cell>
          <cell r="R61">
            <v>2500</v>
          </cell>
          <cell r="S61">
            <v>0</v>
          </cell>
          <cell r="T61">
            <v>0</v>
          </cell>
          <cell r="U61">
            <v>2500</v>
          </cell>
          <cell r="V61">
            <v>0</v>
          </cell>
          <cell r="W61">
            <v>1500</v>
          </cell>
          <cell r="X61">
            <v>0</v>
          </cell>
          <cell r="Y61">
            <v>0</v>
          </cell>
          <cell r="Z61">
            <v>0</v>
          </cell>
          <cell r="AA61">
            <v>0</v>
          </cell>
        </row>
        <row r="62">
          <cell r="C62">
            <v>0</v>
          </cell>
          <cell r="D62">
            <v>0</v>
          </cell>
          <cell r="E62">
            <v>0</v>
          </cell>
          <cell r="F62">
            <v>0</v>
          </cell>
          <cell r="G62">
            <v>0</v>
          </cell>
          <cell r="H62">
            <v>0</v>
          </cell>
          <cell r="I62">
            <v>0</v>
          </cell>
          <cell r="J62">
            <v>0</v>
          </cell>
          <cell r="K62">
            <v>0</v>
          </cell>
          <cell r="L62">
            <v>0</v>
          </cell>
          <cell r="M62">
            <v>0</v>
          </cell>
          <cell r="N62">
            <v>1450</v>
          </cell>
          <cell r="O62">
            <v>0</v>
          </cell>
          <cell r="P62">
            <v>0</v>
          </cell>
          <cell r="Q62">
            <v>0</v>
          </cell>
          <cell r="R62">
            <v>0</v>
          </cell>
          <cell r="S62">
            <v>0</v>
          </cell>
          <cell r="T62">
            <v>0</v>
          </cell>
          <cell r="U62">
            <v>0</v>
          </cell>
          <cell r="V62">
            <v>0</v>
          </cell>
          <cell r="W62">
            <v>0</v>
          </cell>
          <cell r="X62">
            <v>0</v>
          </cell>
          <cell r="Y62">
            <v>1100</v>
          </cell>
          <cell r="Z62">
            <v>0</v>
          </cell>
          <cell r="AA62">
            <v>0</v>
          </cell>
        </row>
        <row r="68">
          <cell r="C68">
            <v>0</v>
          </cell>
          <cell r="D68">
            <v>0</v>
          </cell>
          <cell r="E68">
            <v>0</v>
          </cell>
          <cell r="F68">
            <v>6700</v>
          </cell>
          <cell r="G68">
            <v>0</v>
          </cell>
          <cell r="H68">
            <v>0</v>
          </cell>
        </row>
        <row r="69">
          <cell r="C69">
            <v>0</v>
          </cell>
          <cell r="D69">
            <v>0</v>
          </cell>
          <cell r="E69">
            <v>0</v>
          </cell>
          <cell r="F69">
            <v>0</v>
          </cell>
          <cell r="G69">
            <v>0</v>
          </cell>
          <cell r="H69">
            <v>0</v>
          </cell>
        </row>
        <row r="70">
          <cell r="C70">
            <v>0</v>
          </cell>
          <cell r="D70">
            <v>0</v>
          </cell>
          <cell r="E70">
            <v>0</v>
          </cell>
          <cell r="F70">
            <v>0</v>
          </cell>
          <cell r="G70">
            <v>0</v>
          </cell>
          <cell r="H70">
            <v>0</v>
          </cell>
          <cell r="I70">
            <v>0</v>
          </cell>
          <cell r="J70">
            <v>0</v>
          </cell>
          <cell r="K70">
            <v>400</v>
          </cell>
          <cell r="L70">
            <v>0</v>
          </cell>
          <cell r="M70">
            <v>0</v>
          </cell>
          <cell r="N70">
            <v>0</v>
          </cell>
          <cell r="O70">
            <v>0</v>
          </cell>
          <cell r="P70">
            <v>300</v>
          </cell>
          <cell r="Q70">
            <v>0</v>
          </cell>
          <cell r="R70">
            <v>7200</v>
          </cell>
          <cell r="S70">
            <v>0</v>
          </cell>
          <cell r="T70">
            <v>0</v>
          </cell>
          <cell r="U70">
            <v>16500</v>
          </cell>
          <cell r="V70">
            <v>0</v>
          </cell>
          <cell r="W70">
            <v>15200</v>
          </cell>
          <cell r="X70">
            <v>0</v>
          </cell>
          <cell r="Y70">
            <v>70000</v>
          </cell>
          <cell r="Z70">
            <v>0</v>
          </cell>
          <cell r="AA70">
            <v>11300</v>
          </cell>
        </row>
        <row r="71">
          <cell r="C71">
            <v>0</v>
          </cell>
          <cell r="F71">
            <v>0</v>
          </cell>
          <cell r="G71">
            <v>0</v>
          </cell>
          <cell r="H71">
            <v>0</v>
          </cell>
          <cell r="I71">
            <v>0</v>
          </cell>
          <cell r="J71">
            <v>0</v>
          </cell>
          <cell r="K71">
            <v>0</v>
          </cell>
          <cell r="L71">
            <v>7800</v>
          </cell>
          <cell r="M71">
            <v>0</v>
          </cell>
          <cell r="N71">
            <v>26840</v>
          </cell>
          <cell r="O71">
            <v>0</v>
          </cell>
          <cell r="P71">
            <v>0</v>
          </cell>
          <cell r="Q71">
            <v>0</v>
          </cell>
          <cell r="R71">
            <v>11700</v>
          </cell>
          <cell r="S71">
            <v>0</v>
          </cell>
          <cell r="T71">
            <v>0</v>
          </cell>
          <cell r="U71">
            <v>20000</v>
          </cell>
          <cell r="V71">
            <v>0</v>
          </cell>
          <cell r="W71">
            <v>15000</v>
          </cell>
          <cell r="X71">
            <v>0</v>
          </cell>
          <cell r="Y71">
            <v>8000</v>
          </cell>
          <cell r="Z71">
            <v>0</v>
          </cell>
          <cell r="AA71">
            <v>10000</v>
          </cell>
        </row>
        <row r="72">
          <cell r="C72">
            <v>0</v>
          </cell>
          <cell r="D72">
            <v>0</v>
          </cell>
          <cell r="E72">
            <v>0</v>
          </cell>
          <cell r="F72">
            <v>0</v>
          </cell>
          <cell r="G72">
            <v>0</v>
          </cell>
          <cell r="H72">
            <v>0</v>
          </cell>
          <cell r="I72">
            <v>500</v>
          </cell>
          <cell r="J72">
            <v>0</v>
          </cell>
          <cell r="K72">
            <v>0</v>
          </cell>
          <cell r="L72">
            <v>268</v>
          </cell>
          <cell r="M72">
            <v>0</v>
          </cell>
          <cell r="N72">
            <v>0</v>
          </cell>
          <cell r="O72">
            <v>0</v>
          </cell>
          <cell r="P72">
            <v>0</v>
          </cell>
          <cell r="Q72">
            <v>0</v>
          </cell>
          <cell r="R72">
            <v>0</v>
          </cell>
          <cell r="S72">
            <v>0</v>
          </cell>
          <cell r="T72">
            <v>0</v>
          </cell>
          <cell r="U72">
            <v>0</v>
          </cell>
          <cell r="V72">
            <v>0</v>
          </cell>
          <cell r="W72">
            <v>17000</v>
          </cell>
          <cell r="X72">
            <v>0</v>
          </cell>
          <cell r="Y72">
            <v>0</v>
          </cell>
          <cell r="Z72">
            <v>0</v>
          </cell>
          <cell r="AA72">
            <v>7200</v>
          </cell>
        </row>
        <row r="73">
          <cell r="C73">
            <v>0</v>
          </cell>
          <cell r="D73">
            <v>0</v>
          </cell>
          <cell r="E73">
            <v>0</v>
          </cell>
          <cell r="F73">
            <v>0</v>
          </cell>
          <cell r="G73">
            <v>0</v>
          </cell>
          <cell r="H73">
            <v>0</v>
          </cell>
          <cell r="I73">
            <v>2000</v>
          </cell>
          <cell r="J73">
            <v>0</v>
          </cell>
          <cell r="K73">
            <v>0</v>
          </cell>
          <cell r="L73">
            <v>8000</v>
          </cell>
          <cell r="M73">
            <v>0</v>
          </cell>
          <cell r="N73">
            <v>500</v>
          </cell>
          <cell r="O73">
            <v>0</v>
          </cell>
          <cell r="P73">
            <v>0</v>
          </cell>
          <cell r="Q73">
            <v>0</v>
          </cell>
          <cell r="R73">
            <v>0</v>
          </cell>
          <cell r="S73">
            <v>2100</v>
          </cell>
          <cell r="T73">
            <v>0</v>
          </cell>
          <cell r="U73">
            <v>0</v>
          </cell>
          <cell r="V73">
            <v>0</v>
          </cell>
          <cell r="W73">
            <v>0</v>
          </cell>
          <cell r="X73">
            <v>0</v>
          </cell>
          <cell r="Y73">
            <v>2850</v>
          </cell>
          <cell r="Z73">
            <v>0</v>
          </cell>
          <cell r="AA73">
            <v>0</v>
          </cell>
        </row>
        <row r="74">
          <cell r="C74">
            <v>0</v>
          </cell>
          <cell r="D74">
            <v>0</v>
          </cell>
          <cell r="E74">
            <v>0</v>
          </cell>
          <cell r="F74">
            <v>0</v>
          </cell>
          <cell r="G74">
            <v>0</v>
          </cell>
          <cell r="H74">
            <v>0</v>
          </cell>
          <cell r="I74">
            <v>0</v>
          </cell>
          <cell r="J74">
            <v>0</v>
          </cell>
          <cell r="K74">
            <v>0</v>
          </cell>
          <cell r="L74">
            <v>0</v>
          </cell>
          <cell r="M74">
            <v>0</v>
          </cell>
          <cell r="N74">
            <v>1500</v>
          </cell>
          <cell r="O74">
            <v>0</v>
          </cell>
          <cell r="P74">
            <v>1600</v>
          </cell>
          <cell r="Q74">
            <v>0</v>
          </cell>
          <cell r="R74">
            <v>0</v>
          </cell>
          <cell r="S74">
            <v>0</v>
          </cell>
          <cell r="T74">
            <v>0</v>
          </cell>
          <cell r="U74">
            <v>2500</v>
          </cell>
          <cell r="V74">
            <v>0</v>
          </cell>
          <cell r="W74">
            <v>0</v>
          </cell>
          <cell r="X74">
            <v>0</v>
          </cell>
          <cell r="Y74">
            <v>0</v>
          </cell>
          <cell r="Z74">
            <v>0</v>
          </cell>
          <cell r="AA74">
            <v>0</v>
          </cell>
        </row>
        <row r="75">
          <cell r="C75">
            <v>0</v>
          </cell>
          <cell r="D75">
            <v>0</v>
          </cell>
          <cell r="E75">
            <v>0</v>
          </cell>
          <cell r="F75">
            <v>0</v>
          </cell>
          <cell r="G75">
            <v>0</v>
          </cell>
          <cell r="H75">
            <v>0</v>
          </cell>
          <cell r="I75">
            <v>2500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row>
        <row r="76">
          <cell r="C76">
            <v>0</v>
          </cell>
          <cell r="D76">
            <v>0</v>
          </cell>
          <cell r="E76">
            <v>0</v>
          </cell>
          <cell r="F76">
            <v>0</v>
          </cell>
          <cell r="G76">
            <v>0</v>
          </cell>
          <cell r="H76">
            <v>0</v>
          </cell>
          <cell r="I76">
            <v>100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row>
        <row r="94">
          <cell r="C94">
            <v>0</v>
          </cell>
          <cell r="D94">
            <v>0</v>
          </cell>
          <cell r="E94">
            <v>0</v>
          </cell>
          <cell r="F94">
            <v>0</v>
          </cell>
          <cell r="G94">
            <v>0</v>
          </cell>
          <cell r="H94">
            <v>0</v>
          </cell>
          <cell r="I94">
            <v>0</v>
          </cell>
          <cell r="J94">
            <v>0</v>
          </cell>
          <cell r="K94">
            <v>0</v>
          </cell>
          <cell r="L94">
            <v>0</v>
          </cell>
          <cell r="M94">
            <v>0</v>
          </cell>
          <cell r="N94">
            <v>0</v>
          </cell>
          <cell r="O94">
            <v>100</v>
          </cell>
          <cell r="P94">
            <v>0</v>
          </cell>
          <cell r="Q94">
            <v>0</v>
          </cell>
          <cell r="R94">
            <v>0</v>
          </cell>
          <cell r="S94">
            <v>0</v>
          </cell>
          <cell r="T94">
            <v>0</v>
          </cell>
          <cell r="U94">
            <v>0</v>
          </cell>
          <cell r="V94">
            <v>0</v>
          </cell>
          <cell r="W94">
            <v>10000</v>
          </cell>
          <cell r="X94">
            <v>0</v>
          </cell>
          <cell r="Y94">
            <v>0</v>
          </cell>
          <cell r="Z94">
            <v>0</v>
          </cell>
          <cell r="AA94">
            <v>0</v>
          </cell>
        </row>
        <row r="115">
          <cell r="C115">
            <v>0</v>
          </cell>
          <cell r="D115">
            <v>0</v>
          </cell>
          <cell r="E115">
            <v>0</v>
          </cell>
          <cell r="F115">
            <v>0</v>
          </cell>
          <cell r="G115">
            <v>0</v>
          </cell>
          <cell r="H115">
            <v>0</v>
          </cell>
          <cell r="I115">
            <v>100</v>
          </cell>
          <cell r="J115">
            <v>0</v>
          </cell>
          <cell r="K115">
            <v>0</v>
          </cell>
          <cell r="L115">
            <v>0</v>
          </cell>
          <cell r="M115">
            <v>0</v>
          </cell>
          <cell r="N115">
            <v>200</v>
          </cell>
          <cell r="O115">
            <v>0</v>
          </cell>
          <cell r="P115">
            <v>0</v>
          </cell>
          <cell r="Q115">
            <v>0</v>
          </cell>
          <cell r="R115">
            <v>3000</v>
          </cell>
          <cell r="S115">
            <v>0</v>
          </cell>
          <cell r="T115">
            <v>0</v>
          </cell>
          <cell r="U115">
            <v>0</v>
          </cell>
          <cell r="V115">
            <v>0</v>
          </cell>
          <cell r="W115">
            <v>0</v>
          </cell>
          <cell r="X115">
            <v>0</v>
          </cell>
          <cell r="Y115">
            <v>2000</v>
          </cell>
          <cell r="Z115">
            <v>0</v>
          </cell>
          <cell r="AA115">
            <v>0</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row>
        <row r="117">
          <cell r="C117">
            <v>0</v>
          </cell>
          <cell r="D117">
            <v>0</v>
          </cell>
          <cell r="E117">
            <v>0</v>
          </cell>
          <cell r="F117">
            <v>0</v>
          </cell>
          <cell r="G117">
            <v>0</v>
          </cell>
          <cell r="H117">
            <v>0</v>
          </cell>
          <cell r="I117">
            <v>600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1500</v>
          </cell>
          <cell r="U118">
            <v>0</v>
          </cell>
          <cell r="V118">
            <v>0</v>
          </cell>
          <cell r="W118">
            <v>3000</v>
          </cell>
          <cell r="X118">
            <v>0</v>
          </cell>
          <cell r="Y118">
            <v>0</v>
          </cell>
          <cell r="Z118">
            <v>0</v>
          </cell>
          <cell r="AA118">
            <v>0</v>
          </cell>
        </row>
        <row r="119">
          <cell r="C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500</v>
          </cell>
          <cell r="U119">
            <v>0</v>
          </cell>
          <cell r="V119">
            <v>0</v>
          </cell>
          <cell r="W119">
            <v>0</v>
          </cell>
          <cell r="X119">
            <v>0</v>
          </cell>
          <cell r="Y119">
            <v>1500</v>
          </cell>
          <cell r="Z119">
            <v>0</v>
          </cell>
          <cell r="AA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500</v>
          </cell>
          <cell r="S120">
            <v>0</v>
          </cell>
          <cell r="T120">
            <v>0</v>
          </cell>
          <cell r="U120">
            <v>2500</v>
          </cell>
          <cell r="V120">
            <v>0</v>
          </cell>
          <cell r="W120">
            <v>0</v>
          </cell>
          <cell r="X120">
            <v>0</v>
          </cell>
          <cell r="Y120">
            <v>0</v>
          </cell>
          <cell r="Z120">
            <v>0</v>
          </cell>
          <cell r="AA120">
            <v>0</v>
          </cell>
        </row>
        <row r="121">
          <cell r="C121">
            <v>0</v>
          </cell>
          <cell r="D121">
            <v>0</v>
          </cell>
          <cell r="E121">
            <v>0</v>
          </cell>
          <cell r="F121">
            <v>0</v>
          </cell>
          <cell r="G121">
            <v>0</v>
          </cell>
          <cell r="H121">
            <v>0</v>
          </cell>
          <cell r="I121">
            <v>0</v>
          </cell>
          <cell r="J121">
            <v>0</v>
          </cell>
          <cell r="K121">
            <v>0</v>
          </cell>
          <cell r="L121">
            <v>100</v>
          </cell>
          <cell r="M121">
            <v>0</v>
          </cell>
          <cell r="N121">
            <v>0</v>
          </cell>
          <cell r="O121">
            <v>0</v>
          </cell>
          <cell r="P121">
            <v>0</v>
          </cell>
          <cell r="Q121">
            <v>0</v>
          </cell>
          <cell r="R121">
            <v>0</v>
          </cell>
          <cell r="S121">
            <v>0</v>
          </cell>
          <cell r="T121">
            <v>0</v>
          </cell>
          <cell r="U121">
            <v>2000</v>
          </cell>
          <cell r="V121">
            <v>0</v>
          </cell>
          <cell r="W121">
            <v>0</v>
          </cell>
          <cell r="X121">
            <v>0</v>
          </cell>
          <cell r="Y121">
            <v>0</v>
          </cell>
          <cell r="Z121">
            <v>0</v>
          </cell>
          <cell r="AA121">
            <v>0</v>
          </cell>
        </row>
        <row r="122">
          <cell r="C122">
            <v>0</v>
          </cell>
          <cell r="D122">
            <v>0</v>
          </cell>
          <cell r="E122">
            <v>0</v>
          </cell>
          <cell r="F122">
            <v>600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1000</v>
          </cell>
          <cell r="V122">
            <v>0</v>
          </cell>
          <cell r="W122">
            <v>0</v>
          </cell>
          <cell r="X122">
            <v>0</v>
          </cell>
          <cell r="Y122">
            <v>0</v>
          </cell>
          <cell r="Z122">
            <v>0</v>
          </cell>
          <cell r="AA122">
            <v>0</v>
          </cell>
        </row>
        <row r="123">
          <cell r="C123">
            <v>0</v>
          </cell>
          <cell r="D123">
            <v>0</v>
          </cell>
          <cell r="E123">
            <v>0</v>
          </cell>
          <cell r="F123">
            <v>0</v>
          </cell>
          <cell r="G123">
            <v>0</v>
          </cell>
          <cell r="H123">
            <v>0</v>
          </cell>
          <cell r="I123">
            <v>200</v>
          </cell>
          <cell r="J123">
            <v>0</v>
          </cell>
          <cell r="K123">
            <v>0</v>
          </cell>
          <cell r="L123">
            <v>400</v>
          </cell>
          <cell r="M123">
            <v>0</v>
          </cell>
          <cell r="N123">
            <v>400</v>
          </cell>
          <cell r="O123">
            <v>0</v>
          </cell>
          <cell r="P123">
            <v>0</v>
          </cell>
          <cell r="Q123">
            <v>0</v>
          </cell>
          <cell r="R123">
            <v>0</v>
          </cell>
          <cell r="S123">
            <v>0</v>
          </cell>
          <cell r="T123">
            <v>0</v>
          </cell>
          <cell r="U123">
            <v>2000</v>
          </cell>
          <cell r="V123">
            <v>0</v>
          </cell>
          <cell r="W123">
            <v>0</v>
          </cell>
          <cell r="X123">
            <v>0</v>
          </cell>
          <cell r="Y123">
            <v>0</v>
          </cell>
          <cell r="Z123">
            <v>0</v>
          </cell>
          <cell r="AA123">
            <v>800</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2000</v>
          </cell>
          <cell r="Q125">
            <v>0</v>
          </cell>
          <cell r="R125">
            <v>0</v>
          </cell>
          <cell r="S125">
            <v>0</v>
          </cell>
          <cell r="T125">
            <v>0</v>
          </cell>
          <cell r="U125">
            <v>0</v>
          </cell>
          <cell r="V125">
            <v>0</v>
          </cell>
          <cell r="W125">
            <v>0</v>
          </cell>
          <cell r="X125">
            <v>0</v>
          </cell>
          <cell r="Y125">
            <v>0</v>
          </cell>
          <cell r="Z125">
            <v>0</v>
          </cell>
          <cell r="AA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2000</v>
          </cell>
          <cell r="S127">
            <v>0</v>
          </cell>
          <cell r="T127">
            <v>0</v>
          </cell>
          <cell r="U127">
            <v>1600</v>
          </cell>
          <cell r="V127">
            <v>0</v>
          </cell>
          <cell r="W127">
            <v>0</v>
          </cell>
          <cell r="X127">
            <v>0</v>
          </cell>
          <cell r="Y127">
            <v>0</v>
          </cell>
          <cell r="Z127">
            <v>0</v>
          </cell>
          <cell r="AA127">
            <v>3000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row>
        <row r="129">
          <cell r="C129">
            <v>0</v>
          </cell>
          <cell r="D129">
            <v>0</v>
          </cell>
          <cell r="E129">
            <v>0</v>
          </cell>
          <cell r="F129">
            <v>0</v>
          </cell>
          <cell r="G129">
            <v>0</v>
          </cell>
          <cell r="H129">
            <v>0</v>
          </cell>
          <cell r="I129">
            <v>0</v>
          </cell>
          <cell r="J129">
            <v>0</v>
          </cell>
          <cell r="K129">
            <v>0</v>
          </cell>
          <cell r="L129">
            <v>0</v>
          </cell>
          <cell r="M129">
            <v>0</v>
          </cell>
          <cell r="N129">
            <v>1500</v>
          </cell>
          <cell r="O129">
            <v>0</v>
          </cell>
          <cell r="P129">
            <v>0</v>
          </cell>
          <cell r="Q129">
            <v>0</v>
          </cell>
          <cell r="R129">
            <v>0</v>
          </cell>
          <cell r="S129">
            <v>0</v>
          </cell>
          <cell r="T129">
            <v>0</v>
          </cell>
          <cell r="U129">
            <v>4000</v>
          </cell>
          <cell r="V129">
            <v>0</v>
          </cell>
          <cell r="W129">
            <v>0</v>
          </cell>
          <cell r="X129">
            <v>0</v>
          </cell>
          <cell r="Y129">
            <v>0</v>
          </cell>
          <cell r="Z129">
            <v>0</v>
          </cell>
          <cell r="AA129">
            <v>0</v>
          </cell>
        </row>
        <row r="130">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row>
        <row r="131">
          <cell r="C131">
            <v>0</v>
          </cell>
          <cell r="D131">
            <v>0</v>
          </cell>
          <cell r="E131">
            <v>0</v>
          </cell>
          <cell r="F131">
            <v>0</v>
          </cell>
          <cell r="G131">
            <v>0</v>
          </cell>
          <cell r="H131">
            <v>0</v>
          </cell>
          <cell r="I131">
            <v>0</v>
          </cell>
          <cell r="J131">
            <v>0</v>
          </cell>
          <cell r="K131">
            <v>0</v>
          </cell>
          <cell r="L131">
            <v>0</v>
          </cell>
          <cell r="M131">
            <v>0</v>
          </cell>
          <cell r="N131">
            <v>800</v>
          </cell>
          <cell r="O131">
            <v>0</v>
          </cell>
          <cell r="P131">
            <v>0</v>
          </cell>
          <cell r="Q131">
            <v>0</v>
          </cell>
          <cell r="R131">
            <v>800</v>
          </cell>
          <cell r="S131">
            <v>0</v>
          </cell>
          <cell r="T131">
            <v>0</v>
          </cell>
          <cell r="U131">
            <v>0</v>
          </cell>
          <cell r="V131">
            <v>0</v>
          </cell>
          <cell r="W131">
            <v>0</v>
          </cell>
          <cell r="X131">
            <v>0</v>
          </cell>
          <cell r="Y131">
            <v>0</v>
          </cell>
          <cell r="Z131">
            <v>0</v>
          </cell>
          <cell r="AA131">
            <v>5300</v>
          </cell>
        </row>
        <row r="132">
          <cell r="C132">
            <v>0</v>
          </cell>
          <cell r="D132">
            <v>0</v>
          </cell>
          <cell r="E132">
            <v>0</v>
          </cell>
          <cell r="F132">
            <v>2700</v>
          </cell>
          <cell r="G132">
            <v>0</v>
          </cell>
          <cell r="H132">
            <v>0</v>
          </cell>
          <cell r="I132">
            <v>0</v>
          </cell>
          <cell r="J132">
            <v>0</v>
          </cell>
          <cell r="K132">
            <v>0</v>
          </cell>
          <cell r="L132">
            <v>0</v>
          </cell>
          <cell r="M132">
            <v>0</v>
          </cell>
          <cell r="N132">
            <v>0</v>
          </cell>
          <cell r="O132">
            <v>0</v>
          </cell>
          <cell r="P132">
            <v>7000</v>
          </cell>
          <cell r="Q132">
            <v>0</v>
          </cell>
          <cell r="R132">
            <v>3000</v>
          </cell>
          <cell r="S132">
            <v>0</v>
          </cell>
          <cell r="T132">
            <v>0</v>
          </cell>
          <cell r="U132">
            <v>0</v>
          </cell>
          <cell r="V132">
            <v>0</v>
          </cell>
          <cell r="W132">
            <v>0</v>
          </cell>
          <cell r="X132">
            <v>0</v>
          </cell>
          <cell r="Y132">
            <v>0</v>
          </cell>
          <cell r="Z132">
            <v>0</v>
          </cell>
          <cell r="AA132">
            <v>0</v>
          </cell>
        </row>
        <row r="133">
          <cell r="C133">
            <v>0</v>
          </cell>
          <cell r="D133">
            <v>0</v>
          </cell>
          <cell r="E133">
            <v>0</v>
          </cell>
          <cell r="F133">
            <v>0</v>
          </cell>
          <cell r="G133">
            <v>0</v>
          </cell>
          <cell r="H133">
            <v>0</v>
          </cell>
          <cell r="I133">
            <v>0</v>
          </cell>
          <cell r="J133">
            <v>0</v>
          </cell>
          <cell r="K133">
            <v>0</v>
          </cell>
          <cell r="L133">
            <v>792</v>
          </cell>
          <cell r="M133">
            <v>0</v>
          </cell>
          <cell r="N133">
            <v>4500</v>
          </cell>
          <cell r="O133">
            <v>0</v>
          </cell>
          <cell r="P133">
            <v>900</v>
          </cell>
          <cell r="Q133">
            <v>0</v>
          </cell>
          <cell r="R133">
            <v>3000</v>
          </cell>
          <cell r="S133">
            <v>0</v>
          </cell>
          <cell r="T133">
            <v>0</v>
          </cell>
          <cell r="U133">
            <v>0</v>
          </cell>
          <cell r="V133">
            <v>0</v>
          </cell>
          <cell r="W133">
            <v>0</v>
          </cell>
          <cell r="X133">
            <v>0</v>
          </cell>
          <cell r="Y133">
            <v>0</v>
          </cell>
          <cell r="Z133">
            <v>0</v>
          </cell>
          <cell r="AA133">
            <v>0</v>
          </cell>
        </row>
        <row r="134">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row>
        <row r="135">
          <cell r="C135">
            <v>0</v>
          </cell>
          <cell r="D135">
            <v>0</v>
          </cell>
          <cell r="E135">
            <v>0</v>
          </cell>
          <cell r="F135">
            <v>0</v>
          </cell>
          <cell r="G135">
            <v>0</v>
          </cell>
          <cell r="H135">
            <v>0</v>
          </cell>
          <cell r="I135">
            <v>0</v>
          </cell>
          <cell r="J135">
            <v>0</v>
          </cell>
          <cell r="K135">
            <v>0</v>
          </cell>
          <cell r="L135">
            <v>0</v>
          </cell>
          <cell r="M135">
            <v>0</v>
          </cell>
          <cell r="N135">
            <v>750</v>
          </cell>
          <cell r="O135">
            <v>0</v>
          </cell>
          <cell r="P135">
            <v>0</v>
          </cell>
          <cell r="Q135">
            <v>0</v>
          </cell>
          <cell r="R135">
            <v>0</v>
          </cell>
          <cell r="S135">
            <v>0</v>
          </cell>
          <cell r="T135">
            <v>0</v>
          </cell>
          <cell r="U135">
            <v>1800</v>
          </cell>
          <cell r="V135">
            <v>2700</v>
          </cell>
          <cell r="W135">
            <v>800</v>
          </cell>
          <cell r="X135">
            <v>0</v>
          </cell>
          <cell r="Y135">
            <v>0</v>
          </cell>
          <cell r="Z135">
            <v>0</v>
          </cell>
          <cell r="AA135">
            <v>2500</v>
          </cell>
        </row>
        <row r="136">
          <cell r="C136">
            <v>0</v>
          </cell>
          <cell r="F136">
            <v>0</v>
          </cell>
          <cell r="G136">
            <v>0</v>
          </cell>
          <cell r="H136">
            <v>0</v>
          </cell>
          <cell r="I136">
            <v>0</v>
          </cell>
          <cell r="J136">
            <v>0</v>
          </cell>
          <cell r="K136">
            <v>0</v>
          </cell>
          <cell r="L136">
            <v>0</v>
          </cell>
          <cell r="M136">
            <v>0</v>
          </cell>
          <cell r="N136">
            <v>7400</v>
          </cell>
          <cell r="O136">
            <v>0</v>
          </cell>
          <cell r="P136">
            <v>0</v>
          </cell>
          <cell r="Q136">
            <v>0</v>
          </cell>
          <cell r="R136">
            <v>0</v>
          </cell>
          <cell r="S136">
            <v>0</v>
          </cell>
          <cell r="T136">
            <v>0</v>
          </cell>
          <cell r="U136">
            <v>0</v>
          </cell>
          <cell r="V136">
            <v>0</v>
          </cell>
          <cell r="W136">
            <v>0</v>
          </cell>
          <cell r="X136">
            <v>0</v>
          </cell>
          <cell r="Y136">
            <v>0</v>
          </cell>
          <cell r="Z136">
            <v>0</v>
          </cell>
          <cell r="AA136">
            <v>0</v>
          </cell>
        </row>
        <row r="137">
          <cell r="C137">
            <v>0</v>
          </cell>
          <cell r="D137">
            <v>0</v>
          </cell>
          <cell r="E137">
            <v>0</v>
          </cell>
          <cell r="F137">
            <v>0</v>
          </cell>
          <cell r="G137">
            <v>0</v>
          </cell>
          <cell r="H137">
            <v>0</v>
          </cell>
          <cell r="I137">
            <v>0</v>
          </cell>
          <cell r="J137">
            <v>100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row>
        <row r="138">
          <cell r="C138">
            <v>0</v>
          </cell>
          <cell r="D138">
            <v>0</v>
          </cell>
          <cell r="E138">
            <v>0</v>
          </cell>
          <cell r="F138">
            <v>0</v>
          </cell>
          <cell r="G138">
            <v>0</v>
          </cell>
          <cell r="H138">
            <v>0</v>
          </cell>
          <cell r="I138">
            <v>0</v>
          </cell>
          <cell r="J138">
            <v>0</v>
          </cell>
          <cell r="K138">
            <v>0</v>
          </cell>
          <cell r="L138">
            <v>0</v>
          </cell>
          <cell r="M138">
            <v>0</v>
          </cell>
          <cell r="N138">
            <v>9400</v>
          </cell>
          <cell r="O138">
            <v>0</v>
          </cell>
          <cell r="P138">
            <v>1500</v>
          </cell>
          <cell r="Q138">
            <v>0</v>
          </cell>
          <cell r="R138">
            <v>4500</v>
          </cell>
          <cell r="S138">
            <v>0</v>
          </cell>
          <cell r="T138">
            <v>0</v>
          </cell>
          <cell r="U138">
            <v>6200</v>
          </cell>
          <cell r="V138">
            <v>0</v>
          </cell>
          <cell r="W138">
            <v>0</v>
          </cell>
          <cell r="X138">
            <v>0</v>
          </cell>
          <cell r="Y138">
            <v>0</v>
          </cell>
          <cell r="Z138">
            <v>0</v>
          </cell>
          <cell r="AA138">
            <v>8000</v>
          </cell>
        </row>
        <row r="139">
          <cell r="I139">
            <v>0</v>
          </cell>
          <cell r="J139">
            <v>0</v>
          </cell>
          <cell r="K139">
            <v>0</v>
          </cell>
          <cell r="L139">
            <v>374</v>
          </cell>
          <cell r="M139">
            <v>0</v>
          </cell>
          <cell r="N139">
            <v>2300</v>
          </cell>
          <cell r="O139">
            <v>0</v>
          </cell>
          <cell r="P139">
            <v>4400</v>
          </cell>
          <cell r="Q139">
            <v>0</v>
          </cell>
          <cell r="R139">
            <v>0</v>
          </cell>
          <cell r="S139">
            <v>0</v>
          </cell>
          <cell r="T139">
            <v>0</v>
          </cell>
          <cell r="U139">
            <v>0</v>
          </cell>
          <cell r="V139">
            <v>0</v>
          </cell>
          <cell r="W139">
            <v>0</v>
          </cell>
          <cell r="X139">
            <v>0</v>
          </cell>
          <cell r="Y139">
            <v>0</v>
          </cell>
          <cell r="Z139">
            <v>0</v>
          </cell>
          <cell r="AA139">
            <v>2500</v>
          </cell>
        </row>
        <row r="140">
          <cell r="C140">
            <v>0</v>
          </cell>
          <cell r="D140">
            <v>0</v>
          </cell>
          <cell r="E140">
            <v>0</v>
          </cell>
          <cell r="F140">
            <v>70</v>
          </cell>
          <cell r="G140">
            <v>0</v>
          </cell>
          <cell r="H140">
            <v>0</v>
          </cell>
          <cell r="I140">
            <v>0</v>
          </cell>
          <cell r="J140">
            <v>0</v>
          </cell>
          <cell r="K140">
            <v>0</v>
          </cell>
          <cell r="L140">
            <v>0</v>
          </cell>
          <cell r="M140">
            <v>0</v>
          </cell>
          <cell r="N140">
            <v>2400</v>
          </cell>
          <cell r="O140">
            <v>0</v>
          </cell>
          <cell r="P140">
            <v>0</v>
          </cell>
          <cell r="Q140">
            <v>0</v>
          </cell>
          <cell r="R140">
            <v>13000</v>
          </cell>
          <cell r="S140">
            <v>0</v>
          </cell>
          <cell r="T140">
            <v>0</v>
          </cell>
          <cell r="U140">
            <v>0</v>
          </cell>
          <cell r="V140">
            <v>0</v>
          </cell>
          <cell r="W140">
            <v>0</v>
          </cell>
          <cell r="X140">
            <v>0</v>
          </cell>
          <cell r="Y140">
            <v>0</v>
          </cell>
          <cell r="Z140">
            <v>0</v>
          </cell>
          <cell r="AA140">
            <v>5900</v>
          </cell>
        </row>
        <row r="141">
          <cell r="C141">
            <v>0</v>
          </cell>
          <cell r="D141">
            <v>0</v>
          </cell>
          <cell r="E141">
            <v>0</v>
          </cell>
          <cell r="F141">
            <v>0</v>
          </cell>
          <cell r="G141">
            <v>0</v>
          </cell>
          <cell r="H141">
            <v>8</v>
          </cell>
          <cell r="I141">
            <v>2000</v>
          </cell>
          <cell r="J141">
            <v>0</v>
          </cell>
          <cell r="K141">
            <v>0</v>
          </cell>
          <cell r="L141">
            <v>0</v>
          </cell>
          <cell r="M141">
            <v>0</v>
          </cell>
          <cell r="N141">
            <v>2500</v>
          </cell>
          <cell r="O141">
            <v>0</v>
          </cell>
          <cell r="P141">
            <v>0</v>
          </cell>
          <cell r="Q141">
            <v>0</v>
          </cell>
          <cell r="R141">
            <v>3500</v>
          </cell>
          <cell r="S141">
            <v>0</v>
          </cell>
          <cell r="T141">
            <v>0</v>
          </cell>
          <cell r="U141">
            <v>1800</v>
          </cell>
          <cell r="V141">
            <v>0</v>
          </cell>
          <cell r="W141">
            <v>0</v>
          </cell>
          <cell r="X141">
            <v>0</v>
          </cell>
          <cell r="Y141">
            <v>0</v>
          </cell>
          <cell r="Z141">
            <v>0</v>
          </cell>
          <cell r="AA141">
            <v>4300</v>
          </cell>
        </row>
        <row r="142">
          <cell r="C142">
            <v>0</v>
          </cell>
          <cell r="D142">
            <v>0</v>
          </cell>
          <cell r="E142">
            <v>0</v>
          </cell>
          <cell r="F142">
            <v>0</v>
          </cell>
          <cell r="G142">
            <v>0</v>
          </cell>
          <cell r="H142">
            <v>0</v>
          </cell>
          <cell r="I142">
            <v>0</v>
          </cell>
          <cell r="J142">
            <v>0</v>
          </cell>
          <cell r="K142">
            <v>0</v>
          </cell>
          <cell r="L142">
            <v>400</v>
          </cell>
          <cell r="M142">
            <v>0</v>
          </cell>
          <cell r="N142">
            <v>2040</v>
          </cell>
          <cell r="O142">
            <v>0</v>
          </cell>
          <cell r="P142">
            <v>1900</v>
          </cell>
          <cell r="Q142">
            <v>0</v>
          </cell>
          <cell r="R142">
            <v>5500</v>
          </cell>
          <cell r="S142">
            <v>0</v>
          </cell>
          <cell r="T142">
            <v>0</v>
          </cell>
          <cell r="U142">
            <v>0</v>
          </cell>
          <cell r="V142">
            <v>0</v>
          </cell>
          <cell r="W142">
            <v>0</v>
          </cell>
          <cell r="X142">
            <v>0</v>
          </cell>
          <cell r="Y142">
            <v>0</v>
          </cell>
          <cell r="Z142">
            <v>0</v>
          </cell>
          <cell r="AA142">
            <v>5000</v>
          </cell>
        </row>
        <row r="143">
          <cell r="C143">
            <v>0</v>
          </cell>
          <cell r="D143">
            <v>0</v>
          </cell>
          <cell r="E143">
            <v>0</v>
          </cell>
          <cell r="F143">
            <v>0</v>
          </cell>
          <cell r="G143">
            <v>0</v>
          </cell>
          <cell r="H143">
            <v>0</v>
          </cell>
          <cell r="I143">
            <v>0</v>
          </cell>
          <cell r="J143">
            <v>0</v>
          </cell>
          <cell r="K143">
            <v>0</v>
          </cell>
          <cell r="L143">
            <v>0</v>
          </cell>
          <cell r="M143">
            <v>0</v>
          </cell>
          <cell r="N143">
            <v>200</v>
          </cell>
          <cell r="O143">
            <v>0</v>
          </cell>
          <cell r="P143">
            <v>0</v>
          </cell>
          <cell r="Q143">
            <v>0</v>
          </cell>
          <cell r="R143">
            <v>0</v>
          </cell>
          <cell r="S143">
            <v>0</v>
          </cell>
          <cell r="T143">
            <v>0</v>
          </cell>
          <cell r="U143">
            <v>1800</v>
          </cell>
          <cell r="V143">
            <v>0</v>
          </cell>
          <cell r="W143">
            <v>0</v>
          </cell>
          <cell r="X143">
            <v>0</v>
          </cell>
          <cell r="Y143">
            <v>0</v>
          </cell>
          <cell r="Z143">
            <v>0</v>
          </cell>
          <cell r="AA143">
            <v>0</v>
          </cell>
        </row>
        <row r="144">
          <cell r="C144">
            <v>0</v>
          </cell>
          <cell r="D144">
            <v>0</v>
          </cell>
          <cell r="E144">
            <v>0</v>
          </cell>
          <cell r="F144">
            <v>0</v>
          </cell>
          <cell r="G144">
            <v>0</v>
          </cell>
          <cell r="H144">
            <v>0</v>
          </cell>
          <cell r="I144">
            <v>0</v>
          </cell>
          <cell r="J144">
            <v>0</v>
          </cell>
          <cell r="K144">
            <v>0</v>
          </cell>
          <cell r="L144">
            <v>600</v>
          </cell>
          <cell r="M144">
            <v>0</v>
          </cell>
          <cell r="N144">
            <v>6000</v>
          </cell>
          <cell r="O144">
            <v>0</v>
          </cell>
          <cell r="P144">
            <v>6000</v>
          </cell>
          <cell r="Q144">
            <v>0</v>
          </cell>
          <cell r="R144">
            <v>2500</v>
          </cell>
          <cell r="S144">
            <v>0</v>
          </cell>
          <cell r="T144">
            <v>0</v>
          </cell>
          <cell r="U144">
            <v>0</v>
          </cell>
          <cell r="V144">
            <v>0</v>
          </cell>
          <cell r="W144">
            <v>0</v>
          </cell>
          <cell r="X144">
            <v>0</v>
          </cell>
          <cell r="Y144">
            <v>0</v>
          </cell>
          <cell r="Z144">
            <v>0</v>
          </cell>
          <cell r="AA144">
            <v>1000</v>
          </cell>
        </row>
        <row r="151">
          <cell r="C151">
            <v>0</v>
          </cell>
          <cell r="D151">
            <v>0</v>
          </cell>
          <cell r="E151">
            <v>0</v>
          </cell>
          <cell r="F151">
            <v>600</v>
          </cell>
          <cell r="G151">
            <v>0</v>
          </cell>
          <cell r="H151">
            <v>0</v>
          </cell>
          <cell r="I151">
            <v>100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row>
        <row r="152">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2500</v>
          </cell>
          <cell r="Q153">
            <v>0</v>
          </cell>
          <cell r="R153">
            <v>0</v>
          </cell>
          <cell r="S153">
            <v>0</v>
          </cell>
          <cell r="T153">
            <v>0</v>
          </cell>
          <cell r="U153">
            <v>2500</v>
          </cell>
          <cell r="V153">
            <v>0</v>
          </cell>
          <cell r="W153">
            <v>0</v>
          </cell>
          <cell r="X153">
            <v>0</v>
          </cell>
          <cell r="Y153">
            <v>0</v>
          </cell>
          <cell r="Z153">
            <v>0</v>
          </cell>
          <cell r="AA153">
            <v>0</v>
          </cell>
        </row>
        <row r="154">
          <cell r="C154">
            <v>0</v>
          </cell>
          <cell r="D154">
            <v>0</v>
          </cell>
          <cell r="E154">
            <v>0</v>
          </cell>
          <cell r="F154">
            <v>0</v>
          </cell>
          <cell r="G154">
            <v>0</v>
          </cell>
          <cell r="H154">
            <v>0</v>
          </cell>
          <cell r="I154">
            <v>0</v>
          </cell>
          <cell r="J154">
            <v>0</v>
          </cell>
          <cell r="K154">
            <v>0</v>
          </cell>
          <cell r="L154">
            <v>212</v>
          </cell>
          <cell r="M154">
            <v>0</v>
          </cell>
          <cell r="N154">
            <v>0</v>
          </cell>
          <cell r="O154">
            <v>0</v>
          </cell>
          <cell r="P154">
            <v>0</v>
          </cell>
          <cell r="Q154">
            <v>0</v>
          </cell>
          <cell r="R154">
            <v>3000</v>
          </cell>
          <cell r="S154">
            <v>0</v>
          </cell>
          <cell r="T154">
            <v>0</v>
          </cell>
          <cell r="U154">
            <v>0</v>
          </cell>
          <cell r="V154">
            <v>0</v>
          </cell>
          <cell r="W154">
            <v>0</v>
          </cell>
          <cell r="X154">
            <v>0</v>
          </cell>
          <cell r="Y154">
            <v>2500</v>
          </cell>
          <cell r="Z154">
            <v>0</v>
          </cell>
          <cell r="AA154">
            <v>0</v>
          </cell>
        </row>
        <row r="155">
          <cell r="C155">
            <v>0</v>
          </cell>
          <cell r="D155">
            <v>0</v>
          </cell>
          <cell r="E155">
            <v>0</v>
          </cell>
          <cell r="F155">
            <v>1700</v>
          </cell>
          <cell r="G155">
            <v>0</v>
          </cell>
          <cell r="H155">
            <v>0</v>
          </cell>
          <cell r="I155">
            <v>500</v>
          </cell>
          <cell r="J155">
            <v>0</v>
          </cell>
          <cell r="K155">
            <v>0</v>
          </cell>
          <cell r="L155">
            <v>0</v>
          </cell>
          <cell r="M155">
            <v>0</v>
          </cell>
          <cell r="N155">
            <v>0</v>
          </cell>
          <cell r="O155">
            <v>0</v>
          </cell>
          <cell r="P155">
            <v>1000</v>
          </cell>
          <cell r="Q155">
            <v>0</v>
          </cell>
          <cell r="R155">
            <v>0</v>
          </cell>
          <cell r="S155">
            <v>0</v>
          </cell>
          <cell r="T155">
            <v>0</v>
          </cell>
          <cell r="U155">
            <v>0</v>
          </cell>
          <cell r="V155">
            <v>0</v>
          </cell>
          <cell r="W155">
            <v>0</v>
          </cell>
          <cell r="X155">
            <v>0</v>
          </cell>
          <cell r="Y155">
            <v>0</v>
          </cell>
          <cell r="Z155">
            <v>0</v>
          </cell>
          <cell r="AA155">
            <v>0</v>
          </cell>
        </row>
        <row r="156">
          <cell r="C156">
            <v>0</v>
          </cell>
          <cell r="D156">
            <v>0</v>
          </cell>
          <cell r="E156">
            <v>0</v>
          </cell>
          <cell r="F156">
            <v>0</v>
          </cell>
          <cell r="G156">
            <v>0</v>
          </cell>
          <cell r="H156">
            <v>0</v>
          </cell>
          <cell r="I156">
            <v>0</v>
          </cell>
          <cell r="J156">
            <v>0</v>
          </cell>
          <cell r="K156">
            <v>0</v>
          </cell>
          <cell r="L156">
            <v>500</v>
          </cell>
          <cell r="M156">
            <v>0</v>
          </cell>
          <cell r="N156">
            <v>0</v>
          </cell>
          <cell r="O156">
            <v>0</v>
          </cell>
          <cell r="P156">
            <v>600</v>
          </cell>
          <cell r="Q156">
            <v>0</v>
          </cell>
          <cell r="R156">
            <v>0</v>
          </cell>
          <cell r="S156">
            <v>0</v>
          </cell>
          <cell r="T156">
            <v>0</v>
          </cell>
          <cell r="U156">
            <v>7000</v>
          </cell>
          <cell r="V156">
            <v>0</v>
          </cell>
          <cell r="W156">
            <v>0</v>
          </cell>
          <cell r="X156">
            <v>0</v>
          </cell>
          <cell r="Y156">
            <v>0</v>
          </cell>
          <cell r="Z156">
            <v>0</v>
          </cell>
          <cell r="AA156">
            <v>1000</v>
          </cell>
        </row>
        <row r="157">
          <cell r="C157">
            <v>0</v>
          </cell>
          <cell r="D157">
            <v>0</v>
          </cell>
          <cell r="E157">
            <v>0</v>
          </cell>
          <cell r="F157">
            <v>0</v>
          </cell>
          <cell r="G157">
            <v>0</v>
          </cell>
          <cell r="H157">
            <v>0</v>
          </cell>
          <cell r="I157">
            <v>340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1000</v>
          </cell>
        </row>
        <row r="158">
          <cell r="C158">
            <v>0</v>
          </cell>
          <cell r="D158">
            <v>0</v>
          </cell>
          <cell r="E158">
            <v>0</v>
          </cell>
          <cell r="F158">
            <v>0</v>
          </cell>
          <cell r="G158">
            <v>24</v>
          </cell>
          <cell r="H158">
            <v>0</v>
          </cell>
          <cell r="I158">
            <v>0</v>
          </cell>
          <cell r="J158">
            <v>8</v>
          </cell>
          <cell r="K158">
            <v>0</v>
          </cell>
          <cell r="L158">
            <v>2600</v>
          </cell>
          <cell r="M158">
            <v>0</v>
          </cell>
          <cell r="N158">
            <v>0</v>
          </cell>
          <cell r="O158">
            <v>0</v>
          </cell>
          <cell r="P158">
            <v>4400</v>
          </cell>
          <cell r="Q158">
            <v>0</v>
          </cell>
          <cell r="R158">
            <v>11300</v>
          </cell>
          <cell r="S158">
            <v>0</v>
          </cell>
          <cell r="T158">
            <v>6800</v>
          </cell>
          <cell r="U158">
            <v>9800</v>
          </cell>
          <cell r="V158">
            <v>0</v>
          </cell>
          <cell r="W158">
            <v>0</v>
          </cell>
          <cell r="X158">
            <v>0</v>
          </cell>
          <cell r="Y158">
            <v>0</v>
          </cell>
          <cell r="Z158">
            <v>0</v>
          </cell>
          <cell r="AA158">
            <v>6200</v>
          </cell>
        </row>
        <row r="159">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100</v>
          </cell>
          <cell r="R159">
            <v>0</v>
          </cell>
          <cell r="S159">
            <v>0</v>
          </cell>
          <cell r="T159">
            <v>0</v>
          </cell>
          <cell r="U159">
            <v>0</v>
          </cell>
          <cell r="V159">
            <v>0</v>
          </cell>
          <cell r="W159">
            <v>0</v>
          </cell>
          <cell r="X159">
            <v>0</v>
          </cell>
          <cell r="Y159">
            <v>0</v>
          </cell>
          <cell r="Z159">
            <v>0</v>
          </cell>
          <cell r="AA159">
            <v>0</v>
          </cell>
        </row>
        <row r="183">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10000</v>
          </cell>
        </row>
        <row r="184">
          <cell r="C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row>
        <row r="185">
          <cell r="C185">
            <v>0</v>
          </cell>
          <cell r="D185">
            <v>0</v>
          </cell>
          <cell r="E185">
            <v>0</v>
          </cell>
          <cell r="F185">
            <v>612</v>
          </cell>
          <cell r="G185">
            <v>0</v>
          </cell>
          <cell r="H185">
            <v>0</v>
          </cell>
          <cell r="I185">
            <v>12</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row>
        <row r="186">
          <cell r="C186">
            <v>0</v>
          </cell>
          <cell r="D186">
            <v>0</v>
          </cell>
          <cell r="E186">
            <v>0</v>
          </cell>
          <cell r="F186">
            <v>0</v>
          </cell>
          <cell r="G186">
            <v>0</v>
          </cell>
          <cell r="H186">
            <v>0</v>
          </cell>
          <cell r="I186">
            <v>0</v>
          </cell>
          <cell r="J186">
            <v>0</v>
          </cell>
          <cell r="K186">
            <v>0</v>
          </cell>
          <cell r="L186">
            <v>200</v>
          </cell>
          <cell r="M186">
            <v>0</v>
          </cell>
          <cell r="N186">
            <v>0</v>
          </cell>
          <cell r="O186">
            <v>0</v>
          </cell>
          <cell r="P186">
            <v>2100</v>
          </cell>
          <cell r="Q186">
            <v>0</v>
          </cell>
          <cell r="R186">
            <v>1000</v>
          </cell>
          <cell r="S186">
            <v>0</v>
          </cell>
          <cell r="T186">
            <v>0</v>
          </cell>
          <cell r="U186">
            <v>0</v>
          </cell>
          <cell r="V186">
            <v>0</v>
          </cell>
          <cell r="W186">
            <v>0</v>
          </cell>
          <cell r="X186">
            <v>0</v>
          </cell>
          <cell r="Y186">
            <v>0</v>
          </cell>
          <cell r="Z186">
            <v>0</v>
          </cell>
          <cell r="AA186">
            <v>1500</v>
          </cell>
        </row>
        <row r="187">
          <cell r="C187">
            <v>0</v>
          </cell>
          <cell r="D187">
            <v>0</v>
          </cell>
          <cell r="E187">
            <v>0</v>
          </cell>
          <cell r="F187">
            <v>0</v>
          </cell>
          <cell r="G187">
            <v>300</v>
          </cell>
          <cell r="H187">
            <v>0</v>
          </cell>
          <cell r="I187">
            <v>1600</v>
          </cell>
          <cell r="J187">
            <v>0</v>
          </cell>
          <cell r="K187">
            <v>0</v>
          </cell>
          <cell r="L187">
            <v>1000</v>
          </cell>
          <cell r="M187">
            <v>0</v>
          </cell>
          <cell r="N187">
            <v>300</v>
          </cell>
          <cell r="O187">
            <v>0</v>
          </cell>
          <cell r="P187">
            <v>0</v>
          </cell>
          <cell r="Q187">
            <v>0</v>
          </cell>
          <cell r="R187">
            <v>600</v>
          </cell>
          <cell r="S187">
            <v>0</v>
          </cell>
          <cell r="T187">
            <v>0</v>
          </cell>
          <cell r="U187">
            <v>0</v>
          </cell>
          <cell r="V187">
            <v>0</v>
          </cell>
          <cell r="W187">
            <v>0</v>
          </cell>
          <cell r="X187">
            <v>0</v>
          </cell>
          <cell r="Y187">
            <v>0</v>
          </cell>
          <cell r="Z187">
            <v>0</v>
          </cell>
          <cell r="AA187">
            <v>1500</v>
          </cell>
        </row>
        <row r="188">
          <cell r="C188">
            <v>0</v>
          </cell>
          <cell r="D188">
            <v>0</v>
          </cell>
          <cell r="E188">
            <v>0</v>
          </cell>
          <cell r="F188">
            <v>1500</v>
          </cell>
          <cell r="G188">
            <v>500</v>
          </cell>
          <cell r="H188">
            <v>0</v>
          </cell>
          <cell r="I188">
            <v>4475</v>
          </cell>
          <cell r="J188">
            <v>0</v>
          </cell>
          <cell r="K188">
            <v>0</v>
          </cell>
          <cell r="L188">
            <v>0</v>
          </cell>
          <cell r="M188">
            <v>0</v>
          </cell>
          <cell r="N188">
            <v>5000</v>
          </cell>
          <cell r="O188">
            <v>0</v>
          </cell>
          <cell r="P188">
            <v>0</v>
          </cell>
          <cell r="Q188">
            <v>0</v>
          </cell>
          <cell r="R188">
            <v>4300</v>
          </cell>
          <cell r="S188">
            <v>0</v>
          </cell>
          <cell r="T188">
            <v>4200</v>
          </cell>
          <cell r="U188">
            <v>4000</v>
          </cell>
          <cell r="V188">
            <v>0</v>
          </cell>
          <cell r="W188">
            <v>0</v>
          </cell>
          <cell r="X188">
            <v>0</v>
          </cell>
          <cell r="Y188">
            <v>16000</v>
          </cell>
          <cell r="Z188">
            <v>0</v>
          </cell>
          <cell r="AA188">
            <v>5000</v>
          </cell>
        </row>
        <row r="189">
          <cell r="C189">
            <v>0</v>
          </cell>
          <cell r="F189">
            <v>350</v>
          </cell>
          <cell r="G189">
            <v>400</v>
          </cell>
          <cell r="H189">
            <v>0</v>
          </cell>
          <cell r="I189">
            <v>0</v>
          </cell>
          <cell r="J189">
            <v>0</v>
          </cell>
          <cell r="K189">
            <v>0</v>
          </cell>
          <cell r="L189">
            <v>1000</v>
          </cell>
          <cell r="M189">
            <v>0</v>
          </cell>
          <cell r="N189">
            <v>0</v>
          </cell>
          <cell r="O189">
            <v>0</v>
          </cell>
          <cell r="P189">
            <v>0</v>
          </cell>
          <cell r="Q189">
            <v>0</v>
          </cell>
          <cell r="R189">
            <v>1000</v>
          </cell>
          <cell r="S189">
            <v>0</v>
          </cell>
          <cell r="T189">
            <v>0</v>
          </cell>
          <cell r="U189">
            <v>0</v>
          </cell>
          <cell r="V189">
            <v>0</v>
          </cell>
          <cell r="W189">
            <v>0</v>
          </cell>
          <cell r="X189">
            <v>0</v>
          </cell>
          <cell r="Y189">
            <v>0</v>
          </cell>
          <cell r="Z189">
            <v>0</v>
          </cell>
          <cell r="AA189">
            <v>1000</v>
          </cell>
        </row>
        <row r="190">
          <cell r="C190">
            <v>0</v>
          </cell>
          <cell r="D190">
            <v>0</v>
          </cell>
          <cell r="E190">
            <v>0</v>
          </cell>
          <cell r="F190">
            <v>0</v>
          </cell>
          <cell r="G190">
            <v>0</v>
          </cell>
          <cell r="H190">
            <v>0</v>
          </cell>
          <cell r="I190">
            <v>1675</v>
          </cell>
          <cell r="J190">
            <v>0</v>
          </cell>
          <cell r="K190">
            <v>0</v>
          </cell>
          <cell r="L190">
            <v>1000</v>
          </cell>
          <cell r="M190">
            <v>0</v>
          </cell>
          <cell r="N190">
            <v>6150</v>
          </cell>
          <cell r="O190">
            <v>0</v>
          </cell>
          <cell r="P190">
            <v>6500</v>
          </cell>
          <cell r="Q190">
            <v>0</v>
          </cell>
          <cell r="R190">
            <v>650</v>
          </cell>
          <cell r="S190">
            <v>0</v>
          </cell>
          <cell r="T190">
            <v>0</v>
          </cell>
          <cell r="U190">
            <v>5000</v>
          </cell>
          <cell r="V190">
            <v>0</v>
          </cell>
          <cell r="W190">
            <v>3000</v>
          </cell>
          <cell r="X190">
            <v>0</v>
          </cell>
          <cell r="Y190">
            <v>5000</v>
          </cell>
          <cell r="Z190">
            <v>0</v>
          </cell>
          <cell r="AA190">
            <v>2500</v>
          </cell>
        </row>
        <row r="191">
          <cell r="C191">
            <v>0</v>
          </cell>
          <cell r="D191">
            <v>0</v>
          </cell>
          <cell r="E191">
            <v>0</v>
          </cell>
          <cell r="F191">
            <v>0</v>
          </cell>
          <cell r="G191">
            <v>0</v>
          </cell>
          <cell r="H191">
            <v>200</v>
          </cell>
          <cell r="I191">
            <v>1150</v>
          </cell>
          <cell r="J191">
            <v>0</v>
          </cell>
          <cell r="K191">
            <v>700</v>
          </cell>
          <cell r="L191">
            <v>0</v>
          </cell>
          <cell r="M191">
            <v>0</v>
          </cell>
          <cell r="N191">
            <v>8800</v>
          </cell>
          <cell r="O191">
            <v>0</v>
          </cell>
          <cell r="P191">
            <v>7400</v>
          </cell>
          <cell r="Q191">
            <v>0</v>
          </cell>
          <cell r="R191">
            <v>800</v>
          </cell>
          <cell r="S191">
            <v>0</v>
          </cell>
          <cell r="T191">
            <v>0</v>
          </cell>
          <cell r="U191">
            <v>0</v>
          </cell>
          <cell r="V191">
            <v>0</v>
          </cell>
          <cell r="W191">
            <v>0</v>
          </cell>
          <cell r="X191">
            <v>0</v>
          </cell>
          <cell r="Y191">
            <v>3650</v>
          </cell>
          <cell r="Z191">
            <v>0</v>
          </cell>
          <cell r="AA191">
            <v>1400</v>
          </cell>
        </row>
        <row r="192">
          <cell r="C192">
            <v>0</v>
          </cell>
          <cell r="F192">
            <v>0</v>
          </cell>
          <cell r="G192">
            <v>300</v>
          </cell>
          <cell r="H192">
            <v>0</v>
          </cell>
          <cell r="I192">
            <v>0</v>
          </cell>
          <cell r="J192">
            <v>0</v>
          </cell>
          <cell r="K192">
            <v>0</v>
          </cell>
          <cell r="L192">
            <v>0</v>
          </cell>
          <cell r="M192">
            <v>0</v>
          </cell>
          <cell r="N192">
            <v>0</v>
          </cell>
          <cell r="O192">
            <v>0</v>
          </cell>
          <cell r="P192">
            <v>5000</v>
          </cell>
          <cell r="Q192">
            <v>0</v>
          </cell>
          <cell r="R192">
            <v>1000</v>
          </cell>
          <cell r="S192">
            <v>0</v>
          </cell>
          <cell r="T192">
            <v>0</v>
          </cell>
          <cell r="U192">
            <v>0</v>
          </cell>
          <cell r="V192">
            <v>0</v>
          </cell>
          <cell r="W192">
            <v>0</v>
          </cell>
          <cell r="X192">
            <v>0</v>
          </cell>
          <cell r="Y192">
            <v>1000</v>
          </cell>
          <cell r="Z192">
            <v>0</v>
          </cell>
          <cell r="AA192">
            <v>0</v>
          </cell>
        </row>
        <row r="193">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1000</v>
          </cell>
          <cell r="Z193">
            <v>0</v>
          </cell>
          <cell r="AA193">
            <v>2000</v>
          </cell>
        </row>
        <row r="194">
          <cell r="C194">
            <v>0</v>
          </cell>
          <cell r="D194">
            <v>0</v>
          </cell>
          <cell r="E194">
            <v>0</v>
          </cell>
          <cell r="F194">
            <v>0</v>
          </cell>
          <cell r="G194">
            <v>0</v>
          </cell>
          <cell r="H194">
            <v>0</v>
          </cell>
          <cell r="I194">
            <v>0</v>
          </cell>
          <cell r="J194">
            <v>0</v>
          </cell>
          <cell r="K194">
            <v>0</v>
          </cell>
          <cell r="L194">
            <v>0</v>
          </cell>
          <cell r="M194">
            <v>0</v>
          </cell>
          <cell r="N194">
            <v>400</v>
          </cell>
          <cell r="O194">
            <v>0</v>
          </cell>
          <cell r="P194">
            <v>0</v>
          </cell>
          <cell r="Q194">
            <v>0</v>
          </cell>
          <cell r="R194">
            <v>0</v>
          </cell>
          <cell r="S194">
            <v>0</v>
          </cell>
          <cell r="T194">
            <v>0</v>
          </cell>
          <cell r="U194">
            <v>0</v>
          </cell>
          <cell r="V194">
            <v>0</v>
          </cell>
          <cell r="W194">
            <v>0</v>
          </cell>
          <cell r="X194">
            <v>0</v>
          </cell>
          <cell r="Y194">
            <v>0</v>
          </cell>
          <cell r="Z194">
            <v>0</v>
          </cell>
          <cell r="AA194">
            <v>0</v>
          </cell>
        </row>
        <row r="195">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row>
        <row r="196">
          <cell r="C196">
            <v>0</v>
          </cell>
          <cell r="D196">
            <v>0</v>
          </cell>
          <cell r="E196">
            <v>0</v>
          </cell>
          <cell r="F196">
            <v>0</v>
          </cell>
          <cell r="G196">
            <v>0</v>
          </cell>
          <cell r="H196">
            <v>640</v>
          </cell>
          <cell r="I196">
            <v>0</v>
          </cell>
          <cell r="J196">
            <v>0</v>
          </cell>
          <cell r="K196">
            <v>0</v>
          </cell>
          <cell r="L196">
            <v>0</v>
          </cell>
          <cell r="M196">
            <v>0</v>
          </cell>
          <cell r="N196">
            <v>150</v>
          </cell>
          <cell r="O196">
            <v>0</v>
          </cell>
          <cell r="P196">
            <v>496</v>
          </cell>
          <cell r="Q196">
            <v>0</v>
          </cell>
          <cell r="R196">
            <v>0</v>
          </cell>
          <cell r="S196">
            <v>0</v>
          </cell>
          <cell r="T196">
            <v>0</v>
          </cell>
          <cell r="U196">
            <v>0</v>
          </cell>
          <cell r="V196">
            <v>0</v>
          </cell>
          <cell r="W196">
            <v>0</v>
          </cell>
          <cell r="X196">
            <v>0</v>
          </cell>
          <cell r="Y196">
            <v>0</v>
          </cell>
          <cell r="Z196">
            <v>0</v>
          </cell>
          <cell r="AA196">
            <v>0</v>
          </cell>
        </row>
        <row r="197">
          <cell r="C197">
            <v>0</v>
          </cell>
          <cell r="D197">
            <v>0</v>
          </cell>
          <cell r="E197">
            <v>0</v>
          </cell>
          <cell r="F197">
            <v>0</v>
          </cell>
          <cell r="G197">
            <v>0</v>
          </cell>
          <cell r="H197">
            <v>0</v>
          </cell>
          <cell r="I197">
            <v>784</v>
          </cell>
          <cell r="J197">
            <v>0</v>
          </cell>
          <cell r="K197">
            <v>0</v>
          </cell>
          <cell r="L197">
            <v>612</v>
          </cell>
          <cell r="M197">
            <v>0</v>
          </cell>
          <cell r="N197">
            <v>0</v>
          </cell>
          <cell r="O197">
            <v>0</v>
          </cell>
          <cell r="P197">
            <v>0</v>
          </cell>
          <cell r="Q197">
            <v>0</v>
          </cell>
          <cell r="R197">
            <v>600</v>
          </cell>
          <cell r="S197">
            <v>0</v>
          </cell>
          <cell r="T197">
            <v>712</v>
          </cell>
          <cell r="U197">
            <v>0</v>
          </cell>
          <cell r="V197">
            <v>784</v>
          </cell>
          <cell r="W197">
            <v>0</v>
          </cell>
          <cell r="X197">
            <v>0</v>
          </cell>
          <cell r="Y197">
            <v>1500</v>
          </cell>
          <cell r="Z197">
            <v>0</v>
          </cell>
          <cell r="AA197">
            <v>1000</v>
          </cell>
        </row>
        <row r="198">
          <cell r="C198">
            <v>0</v>
          </cell>
          <cell r="D198">
            <v>0</v>
          </cell>
          <cell r="E198">
            <v>0</v>
          </cell>
          <cell r="F198">
            <v>0</v>
          </cell>
          <cell r="G198">
            <v>640</v>
          </cell>
          <cell r="H198">
            <v>0</v>
          </cell>
          <cell r="I198">
            <v>0</v>
          </cell>
          <cell r="J198">
            <v>0</v>
          </cell>
          <cell r="K198">
            <v>0</v>
          </cell>
          <cell r="L198">
            <v>134</v>
          </cell>
          <cell r="M198">
            <v>0</v>
          </cell>
          <cell r="N198">
            <v>0</v>
          </cell>
          <cell r="O198">
            <v>0</v>
          </cell>
          <cell r="P198">
            <v>360</v>
          </cell>
          <cell r="Q198">
            <v>0</v>
          </cell>
          <cell r="R198">
            <v>450</v>
          </cell>
          <cell r="S198">
            <v>0</v>
          </cell>
          <cell r="T198">
            <v>0</v>
          </cell>
          <cell r="U198">
            <v>0</v>
          </cell>
          <cell r="V198">
            <v>0</v>
          </cell>
          <cell r="W198">
            <v>700</v>
          </cell>
          <cell r="X198">
            <v>0</v>
          </cell>
          <cell r="Y198">
            <v>2500</v>
          </cell>
          <cell r="Z198">
            <v>0</v>
          </cell>
          <cell r="AA198">
            <v>1000</v>
          </cell>
        </row>
        <row r="199">
          <cell r="C199">
            <v>0</v>
          </cell>
          <cell r="D199">
            <v>0</v>
          </cell>
          <cell r="E199">
            <v>0</v>
          </cell>
          <cell r="F199">
            <v>0</v>
          </cell>
          <cell r="G199">
            <v>568</v>
          </cell>
          <cell r="H199">
            <v>0</v>
          </cell>
          <cell r="I199">
            <v>0</v>
          </cell>
          <cell r="J199">
            <v>0</v>
          </cell>
          <cell r="K199">
            <v>0</v>
          </cell>
          <cell r="L199">
            <v>0</v>
          </cell>
          <cell r="M199">
            <v>0</v>
          </cell>
          <cell r="N199">
            <v>2000</v>
          </cell>
          <cell r="O199">
            <v>0</v>
          </cell>
          <cell r="P199">
            <v>5000</v>
          </cell>
          <cell r="Q199">
            <v>0</v>
          </cell>
          <cell r="R199">
            <v>0</v>
          </cell>
          <cell r="S199">
            <v>0</v>
          </cell>
          <cell r="T199">
            <v>0</v>
          </cell>
          <cell r="U199">
            <v>0</v>
          </cell>
          <cell r="V199">
            <v>0</v>
          </cell>
          <cell r="W199">
            <v>0</v>
          </cell>
          <cell r="X199">
            <v>0</v>
          </cell>
          <cell r="Y199">
            <v>0</v>
          </cell>
          <cell r="Z199">
            <v>0</v>
          </cell>
          <cell r="AA199">
            <v>0</v>
          </cell>
        </row>
        <row r="200">
          <cell r="C200">
            <v>0</v>
          </cell>
          <cell r="F200">
            <v>0</v>
          </cell>
          <cell r="G200">
            <v>0</v>
          </cell>
          <cell r="H200">
            <v>0</v>
          </cell>
          <cell r="I200">
            <v>0</v>
          </cell>
          <cell r="J200">
            <v>0</v>
          </cell>
          <cell r="K200">
            <v>0</v>
          </cell>
          <cell r="L200">
            <v>0</v>
          </cell>
          <cell r="M200">
            <v>0</v>
          </cell>
          <cell r="N200">
            <v>1150</v>
          </cell>
          <cell r="O200">
            <v>0</v>
          </cell>
          <cell r="P200">
            <v>0</v>
          </cell>
          <cell r="Q200">
            <v>0</v>
          </cell>
          <cell r="R200">
            <v>0</v>
          </cell>
          <cell r="S200">
            <v>0</v>
          </cell>
          <cell r="T200">
            <v>0</v>
          </cell>
          <cell r="U200">
            <v>0</v>
          </cell>
          <cell r="V200">
            <v>0</v>
          </cell>
          <cell r="W200">
            <v>0</v>
          </cell>
          <cell r="X200">
            <v>0</v>
          </cell>
          <cell r="Y200">
            <v>0</v>
          </cell>
          <cell r="Z200">
            <v>0</v>
          </cell>
          <cell r="AA200">
            <v>1000</v>
          </cell>
        </row>
        <row r="201">
          <cell r="C201">
            <v>0</v>
          </cell>
          <cell r="D201">
            <v>0</v>
          </cell>
          <cell r="E201">
            <v>0</v>
          </cell>
          <cell r="F201">
            <v>0</v>
          </cell>
          <cell r="G201">
            <v>140</v>
          </cell>
          <cell r="H201">
            <v>0</v>
          </cell>
          <cell r="I201">
            <v>5934</v>
          </cell>
          <cell r="J201">
            <v>0</v>
          </cell>
          <cell r="K201">
            <v>0</v>
          </cell>
          <cell r="L201">
            <v>712</v>
          </cell>
          <cell r="M201">
            <v>0</v>
          </cell>
          <cell r="N201">
            <v>0</v>
          </cell>
          <cell r="O201">
            <v>0</v>
          </cell>
          <cell r="P201">
            <v>0</v>
          </cell>
          <cell r="Q201">
            <v>0</v>
          </cell>
          <cell r="R201">
            <v>0</v>
          </cell>
          <cell r="S201">
            <v>0</v>
          </cell>
          <cell r="T201">
            <v>640</v>
          </cell>
          <cell r="U201">
            <v>0</v>
          </cell>
          <cell r="V201">
            <v>712</v>
          </cell>
          <cell r="W201">
            <v>0</v>
          </cell>
          <cell r="X201">
            <v>0</v>
          </cell>
          <cell r="Y201">
            <v>0</v>
          </cell>
          <cell r="Z201">
            <v>0</v>
          </cell>
          <cell r="AA201">
            <v>0</v>
          </cell>
        </row>
        <row r="202">
          <cell r="C202">
            <v>0</v>
          </cell>
          <cell r="D202">
            <v>0</v>
          </cell>
          <cell r="E202">
            <v>0</v>
          </cell>
          <cell r="F202">
            <v>0</v>
          </cell>
          <cell r="G202">
            <v>0</v>
          </cell>
          <cell r="H202">
            <v>0</v>
          </cell>
          <cell r="I202">
            <v>0</v>
          </cell>
          <cell r="J202">
            <v>0</v>
          </cell>
          <cell r="K202">
            <v>0</v>
          </cell>
          <cell r="L202">
            <v>0</v>
          </cell>
          <cell r="M202">
            <v>0</v>
          </cell>
          <cell r="N202">
            <v>0</v>
          </cell>
          <cell r="O202">
            <v>0</v>
          </cell>
          <cell r="P202">
            <v>576</v>
          </cell>
          <cell r="Q202">
            <v>0</v>
          </cell>
          <cell r="R202">
            <v>2000</v>
          </cell>
          <cell r="S202">
            <v>0</v>
          </cell>
          <cell r="T202">
            <v>0</v>
          </cell>
          <cell r="U202">
            <v>2000</v>
          </cell>
          <cell r="V202">
            <v>0</v>
          </cell>
          <cell r="W202">
            <v>0</v>
          </cell>
          <cell r="X202">
            <v>0</v>
          </cell>
          <cell r="Y202">
            <v>0</v>
          </cell>
          <cell r="Z202">
            <v>0</v>
          </cell>
          <cell r="AA202">
            <v>0</v>
          </cell>
        </row>
        <row r="203">
          <cell r="C203">
            <v>0</v>
          </cell>
          <cell r="D203">
            <v>0</v>
          </cell>
          <cell r="E203">
            <v>0</v>
          </cell>
          <cell r="F203">
            <v>0</v>
          </cell>
          <cell r="G203">
            <v>0</v>
          </cell>
          <cell r="H203">
            <v>0</v>
          </cell>
          <cell r="I203">
            <v>800</v>
          </cell>
          <cell r="J203">
            <v>0</v>
          </cell>
          <cell r="K203">
            <v>800</v>
          </cell>
          <cell r="L203">
            <v>150</v>
          </cell>
          <cell r="M203">
            <v>0</v>
          </cell>
          <cell r="N203">
            <v>3000</v>
          </cell>
          <cell r="O203">
            <v>0</v>
          </cell>
          <cell r="P203">
            <v>1300</v>
          </cell>
          <cell r="Q203">
            <v>0</v>
          </cell>
          <cell r="R203">
            <v>1700</v>
          </cell>
          <cell r="S203">
            <v>0</v>
          </cell>
          <cell r="T203">
            <v>496</v>
          </cell>
          <cell r="U203">
            <v>2000</v>
          </cell>
          <cell r="V203">
            <v>512</v>
          </cell>
          <cell r="W203">
            <v>0</v>
          </cell>
          <cell r="X203">
            <v>0</v>
          </cell>
          <cell r="Y203">
            <v>0</v>
          </cell>
          <cell r="Z203">
            <v>0</v>
          </cell>
          <cell r="AA203">
            <v>5000</v>
          </cell>
        </row>
        <row r="204">
          <cell r="C204">
            <v>0</v>
          </cell>
          <cell r="D204">
            <v>0</v>
          </cell>
          <cell r="E204">
            <v>0</v>
          </cell>
          <cell r="F204">
            <v>0</v>
          </cell>
          <cell r="G204">
            <v>0</v>
          </cell>
          <cell r="H204">
            <v>0</v>
          </cell>
          <cell r="I204">
            <v>0</v>
          </cell>
          <cell r="J204">
            <v>0</v>
          </cell>
          <cell r="K204">
            <v>0</v>
          </cell>
          <cell r="L204">
            <v>1100</v>
          </cell>
          <cell r="M204">
            <v>0</v>
          </cell>
          <cell r="N204">
            <v>0</v>
          </cell>
          <cell r="O204">
            <v>0</v>
          </cell>
          <cell r="P204">
            <v>0</v>
          </cell>
          <cell r="Q204">
            <v>0</v>
          </cell>
          <cell r="R204">
            <v>0</v>
          </cell>
          <cell r="S204">
            <v>0</v>
          </cell>
          <cell r="T204">
            <v>0</v>
          </cell>
          <cell r="U204">
            <v>0</v>
          </cell>
          <cell r="V204">
            <v>0</v>
          </cell>
          <cell r="W204">
            <v>0</v>
          </cell>
          <cell r="X204">
            <v>0</v>
          </cell>
          <cell r="Y204">
            <v>1500</v>
          </cell>
          <cell r="Z204">
            <v>0</v>
          </cell>
          <cell r="AA204">
            <v>1000</v>
          </cell>
        </row>
        <row r="205">
          <cell r="C205">
            <v>0</v>
          </cell>
          <cell r="D205">
            <v>0</v>
          </cell>
          <cell r="E205">
            <v>0</v>
          </cell>
          <cell r="F205">
            <v>0</v>
          </cell>
          <cell r="G205">
            <v>0</v>
          </cell>
          <cell r="H205">
            <v>0</v>
          </cell>
          <cell r="I205">
            <v>0</v>
          </cell>
          <cell r="J205">
            <v>0</v>
          </cell>
          <cell r="K205">
            <v>600</v>
          </cell>
          <cell r="L205">
            <v>0</v>
          </cell>
          <cell r="M205">
            <v>0</v>
          </cell>
          <cell r="N205">
            <v>15800</v>
          </cell>
          <cell r="O205">
            <v>0</v>
          </cell>
          <cell r="P205">
            <v>5000</v>
          </cell>
          <cell r="Q205">
            <v>0</v>
          </cell>
          <cell r="R205">
            <v>1650</v>
          </cell>
          <cell r="S205">
            <v>0</v>
          </cell>
          <cell r="T205">
            <v>0</v>
          </cell>
          <cell r="U205">
            <v>7000</v>
          </cell>
          <cell r="V205">
            <v>0</v>
          </cell>
          <cell r="W205">
            <v>6300</v>
          </cell>
          <cell r="X205">
            <v>0</v>
          </cell>
          <cell r="Y205">
            <v>18000</v>
          </cell>
          <cell r="Z205">
            <v>0</v>
          </cell>
          <cell r="AA205">
            <v>400</v>
          </cell>
        </row>
        <row r="206">
          <cell r="C206">
            <v>0</v>
          </cell>
          <cell r="D206">
            <v>0</v>
          </cell>
          <cell r="E206">
            <v>0</v>
          </cell>
          <cell r="F206">
            <v>0</v>
          </cell>
          <cell r="G206">
            <v>300</v>
          </cell>
          <cell r="H206">
            <v>0</v>
          </cell>
          <cell r="I206">
            <v>0</v>
          </cell>
          <cell r="J206">
            <v>0</v>
          </cell>
          <cell r="K206">
            <v>350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1000</v>
          </cell>
        </row>
        <row r="207">
          <cell r="C207">
            <v>0</v>
          </cell>
          <cell r="D207">
            <v>0</v>
          </cell>
          <cell r="E207">
            <v>0</v>
          </cell>
          <cell r="F207">
            <v>0</v>
          </cell>
          <cell r="G207">
            <v>0</v>
          </cell>
          <cell r="H207">
            <v>0</v>
          </cell>
          <cell r="I207">
            <v>400</v>
          </cell>
          <cell r="J207">
            <v>0</v>
          </cell>
          <cell r="K207">
            <v>0</v>
          </cell>
          <cell r="L207">
            <v>0</v>
          </cell>
          <cell r="M207">
            <v>0</v>
          </cell>
          <cell r="N207">
            <v>2800</v>
          </cell>
          <cell r="O207">
            <v>0</v>
          </cell>
          <cell r="P207">
            <v>0</v>
          </cell>
          <cell r="Q207">
            <v>0</v>
          </cell>
          <cell r="R207">
            <v>0</v>
          </cell>
          <cell r="S207">
            <v>0</v>
          </cell>
          <cell r="T207">
            <v>640</v>
          </cell>
          <cell r="U207">
            <v>0</v>
          </cell>
          <cell r="V207">
            <v>784</v>
          </cell>
          <cell r="W207">
            <v>0</v>
          </cell>
          <cell r="X207">
            <v>0</v>
          </cell>
          <cell r="Y207">
            <v>0</v>
          </cell>
          <cell r="Z207">
            <v>0</v>
          </cell>
          <cell r="AA207">
            <v>0</v>
          </cell>
        </row>
        <row r="208">
          <cell r="C208">
            <v>0</v>
          </cell>
          <cell r="D208">
            <v>0</v>
          </cell>
          <cell r="E208">
            <v>0</v>
          </cell>
          <cell r="F208">
            <v>184</v>
          </cell>
          <cell r="G208">
            <v>0</v>
          </cell>
          <cell r="H208">
            <v>0</v>
          </cell>
          <cell r="I208">
            <v>0</v>
          </cell>
          <cell r="J208">
            <v>0</v>
          </cell>
          <cell r="K208">
            <v>0</v>
          </cell>
          <cell r="L208">
            <v>1000</v>
          </cell>
          <cell r="M208">
            <v>0</v>
          </cell>
          <cell r="N208">
            <v>0</v>
          </cell>
          <cell r="O208">
            <v>0</v>
          </cell>
          <cell r="P208">
            <v>0</v>
          </cell>
          <cell r="Q208">
            <v>0</v>
          </cell>
          <cell r="R208">
            <v>0</v>
          </cell>
          <cell r="S208">
            <v>0</v>
          </cell>
          <cell r="T208">
            <v>712</v>
          </cell>
          <cell r="U208">
            <v>0</v>
          </cell>
          <cell r="V208">
            <v>0</v>
          </cell>
          <cell r="W208">
            <v>0</v>
          </cell>
          <cell r="X208">
            <v>0</v>
          </cell>
          <cell r="Y208">
            <v>0</v>
          </cell>
          <cell r="Z208">
            <v>0</v>
          </cell>
          <cell r="AA208">
            <v>1000</v>
          </cell>
        </row>
        <row r="213">
          <cell r="C213">
            <v>0</v>
          </cell>
          <cell r="D213">
            <v>0</v>
          </cell>
          <cell r="E213">
            <v>0</v>
          </cell>
          <cell r="F213">
            <v>0</v>
          </cell>
          <cell r="G213">
            <v>0</v>
          </cell>
          <cell r="H213">
            <v>100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row>
        <row r="214">
          <cell r="C214">
            <v>0</v>
          </cell>
          <cell r="D214">
            <v>0</v>
          </cell>
          <cell r="E214">
            <v>0</v>
          </cell>
          <cell r="F214">
            <v>0</v>
          </cell>
          <cell r="G214">
            <v>0</v>
          </cell>
          <cell r="H214">
            <v>100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row>
        <row r="215">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500</v>
          </cell>
          <cell r="X215">
            <v>0</v>
          </cell>
          <cell r="Y215">
            <v>0</v>
          </cell>
          <cell r="Z215">
            <v>0</v>
          </cell>
          <cell r="AA215">
            <v>0</v>
          </cell>
        </row>
        <row r="224">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2500</v>
          </cell>
          <cell r="S224">
            <v>0</v>
          </cell>
          <cell r="T224">
            <v>0</v>
          </cell>
          <cell r="U224">
            <v>0</v>
          </cell>
          <cell r="V224">
            <v>0</v>
          </cell>
          <cell r="W224">
            <v>10000</v>
          </cell>
          <cell r="X224">
            <v>0</v>
          </cell>
          <cell r="Y224">
            <v>5000</v>
          </cell>
          <cell r="Z224">
            <v>0</v>
          </cell>
          <cell r="AA224">
            <v>5000</v>
          </cell>
        </row>
        <row r="292">
          <cell r="C292">
            <v>0</v>
          </cell>
          <cell r="D292">
            <v>0</v>
          </cell>
          <cell r="E292">
            <v>0</v>
          </cell>
          <cell r="F292">
            <v>0</v>
          </cell>
          <cell r="G292">
            <v>0</v>
          </cell>
          <cell r="H292">
            <v>0</v>
          </cell>
          <cell r="I292">
            <v>0</v>
          </cell>
          <cell r="J292">
            <v>0</v>
          </cell>
          <cell r="K292">
            <v>0</v>
          </cell>
          <cell r="L292">
            <v>0</v>
          </cell>
          <cell r="M292">
            <v>0</v>
          </cell>
          <cell r="N292">
            <v>868</v>
          </cell>
          <cell r="O292">
            <v>0</v>
          </cell>
          <cell r="P292">
            <v>0</v>
          </cell>
          <cell r="Q292">
            <v>0</v>
          </cell>
          <cell r="R292">
            <v>0</v>
          </cell>
          <cell r="S292">
            <v>0</v>
          </cell>
          <cell r="T292">
            <v>0</v>
          </cell>
          <cell r="U292">
            <v>0</v>
          </cell>
          <cell r="V292">
            <v>0</v>
          </cell>
          <cell r="W292">
            <v>0</v>
          </cell>
          <cell r="X292">
            <v>0</v>
          </cell>
          <cell r="Y292">
            <v>0</v>
          </cell>
          <cell r="Z292">
            <v>0</v>
          </cell>
          <cell r="AA292">
            <v>0</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gnliners.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mgnliners.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D4ECF-EFF1-4066-AC41-4391B502E190}">
  <sheetPr filterMode="1">
    <pageSetUpPr fitToPage="1"/>
  </sheetPr>
  <dimension ref="A2:AB216"/>
  <sheetViews>
    <sheetView zoomScale="110" zoomScaleNormal="110" workbookViewId="0">
      <pane xSplit="2" ySplit="9" topLeftCell="C101" activePane="bottomRight" state="frozen"/>
      <selection pane="topRight" activeCell="C1" sqref="C1"/>
      <selection pane="bottomLeft" activeCell="A10" sqref="A10"/>
      <selection pane="bottomRight" activeCell="G127" sqref="G127"/>
    </sheetView>
  </sheetViews>
  <sheetFormatPr defaultColWidth="8.85546875" defaultRowHeight="11.25" customHeight="1" x14ac:dyDescent="0.2"/>
  <cols>
    <col min="1" max="1" width="4.140625" style="32" customWidth="1"/>
    <col min="2" max="2" width="14.140625" style="33" bestFit="1" customWidth="1"/>
    <col min="3" max="3" width="42.85546875" style="8" customWidth="1"/>
    <col min="4" max="4" width="7.85546875" style="8" customWidth="1"/>
    <col min="5" max="5" width="6.28515625" style="8" customWidth="1"/>
    <col min="6" max="6" width="10.42578125" style="70" customWidth="1"/>
    <col min="7" max="7" width="7.42578125" style="71" customWidth="1"/>
    <col min="8" max="8" width="11.140625" style="71" customWidth="1"/>
    <col min="9" max="11" width="8.28515625" style="8" hidden="1" customWidth="1"/>
    <col min="12" max="14" width="8.28515625" style="8" customWidth="1"/>
    <col min="15" max="15" width="9.85546875" style="8" customWidth="1"/>
    <col min="16" max="24" width="8.28515625" style="8" customWidth="1"/>
    <col min="25" max="25" width="10.85546875" style="34" hidden="1" customWidth="1"/>
    <col min="26" max="26" width="34.28515625" style="33" hidden="1" customWidth="1"/>
    <col min="27" max="27" width="20.5703125" style="33" hidden="1" customWidth="1"/>
    <col min="28" max="28" width="13.42578125" style="18" hidden="1" customWidth="1"/>
    <col min="29" max="275" width="8.85546875" style="12"/>
    <col min="276" max="276" width="4.140625" style="12" customWidth="1"/>
    <col min="277" max="277" width="42.85546875" style="12" customWidth="1"/>
    <col min="278" max="278" width="4.7109375" style="12" customWidth="1"/>
    <col min="279" max="279" width="10.85546875" style="12" customWidth="1"/>
    <col min="280" max="280" width="10.7109375" style="12" customWidth="1"/>
    <col min="281" max="281" width="7.42578125" style="12" customWidth="1"/>
    <col min="282" max="282" width="10.85546875" style="12" bestFit="1" customWidth="1"/>
    <col min="283" max="283" width="34.28515625" style="12" customWidth="1"/>
    <col min="284" max="284" width="10.28515625" style="12" bestFit="1" customWidth="1"/>
    <col min="285" max="531" width="8.85546875" style="12"/>
    <col min="532" max="532" width="4.140625" style="12" customWidth="1"/>
    <col min="533" max="533" width="42.85546875" style="12" customWidth="1"/>
    <col min="534" max="534" width="4.7109375" style="12" customWidth="1"/>
    <col min="535" max="535" width="10.85546875" style="12" customWidth="1"/>
    <col min="536" max="536" width="10.7109375" style="12" customWidth="1"/>
    <col min="537" max="537" width="7.42578125" style="12" customWidth="1"/>
    <col min="538" max="538" width="10.85546875" style="12" bestFit="1" customWidth="1"/>
    <col min="539" max="539" width="34.28515625" style="12" customWidth="1"/>
    <col min="540" max="540" width="10.28515625" style="12" bestFit="1" customWidth="1"/>
    <col min="541" max="787" width="8.85546875" style="12"/>
    <col min="788" max="788" width="4.140625" style="12" customWidth="1"/>
    <col min="789" max="789" width="42.85546875" style="12" customWidth="1"/>
    <col min="790" max="790" width="4.7109375" style="12" customWidth="1"/>
    <col min="791" max="791" width="10.85546875" style="12" customWidth="1"/>
    <col min="792" max="792" width="10.7109375" style="12" customWidth="1"/>
    <col min="793" max="793" width="7.42578125" style="12" customWidth="1"/>
    <col min="794" max="794" width="10.85546875" style="12" bestFit="1" customWidth="1"/>
    <col min="795" max="795" width="34.28515625" style="12" customWidth="1"/>
    <col min="796" max="796" width="10.28515625" style="12" bestFit="1" customWidth="1"/>
    <col min="797" max="1043" width="8.85546875" style="12"/>
    <col min="1044" max="1044" width="4.140625" style="12" customWidth="1"/>
    <col min="1045" max="1045" width="42.85546875" style="12" customWidth="1"/>
    <col min="1046" max="1046" width="4.7109375" style="12" customWidth="1"/>
    <col min="1047" max="1047" width="10.85546875" style="12" customWidth="1"/>
    <col min="1048" max="1048" width="10.7109375" style="12" customWidth="1"/>
    <col min="1049" max="1049" width="7.42578125" style="12" customWidth="1"/>
    <col min="1050" max="1050" width="10.85546875" style="12" bestFit="1" customWidth="1"/>
    <col min="1051" max="1051" width="34.28515625" style="12" customWidth="1"/>
    <col min="1052" max="1052" width="10.28515625" style="12" bestFit="1" customWidth="1"/>
    <col min="1053" max="1299" width="8.85546875" style="12"/>
    <col min="1300" max="1300" width="4.140625" style="12" customWidth="1"/>
    <col min="1301" max="1301" width="42.85546875" style="12" customWidth="1"/>
    <col min="1302" max="1302" width="4.7109375" style="12" customWidth="1"/>
    <col min="1303" max="1303" width="10.85546875" style="12" customWidth="1"/>
    <col min="1304" max="1304" width="10.7109375" style="12" customWidth="1"/>
    <col min="1305" max="1305" width="7.42578125" style="12" customWidth="1"/>
    <col min="1306" max="1306" width="10.85546875" style="12" bestFit="1" customWidth="1"/>
    <col min="1307" max="1307" width="34.28515625" style="12" customWidth="1"/>
    <col min="1308" max="1308" width="10.28515625" style="12" bestFit="1" customWidth="1"/>
    <col min="1309" max="1555" width="8.85546875" style="12"/>
    <col min="1556" max="1556" width="4.140625" style="12" customWidth="1"/>
    <col min="1557" max="1557" width="42.85546875" style="12" customWidth="1"/>
    <col min="1558" max="1558" width="4.7109375" style="12" customWidth="1"/>
    <col min="1559" max="1559" width="10.85546875" style="12" customWidth="1"/>
    <col min="1560" max="1560" width="10.7109375" style="12" customWidth="1"/>
    <col min="1561" max="1561" width="7.42578125" style="12" customWidth="1"/>
    <col min="1562" max="1562" width="10.85546875" style="12" bestFit="1" customWidth="1"/>
    <col min="1563" max="1563" width="34.28515625" style="12" customWidth="1"/>
    <col min="1564" max="1564" width="10.28515625" style="12" bestFit="1" customWidth="1"/>
    <col min="1565" max="1811" width="8.85546875" style="12"/>
    <col min="1812" max="1812" width="4.140625" style="12" customWidth="1"/>
    <col min="1813" max="1813" width="42.85546875" style="12" customWidth="1"/>
    <col min="1814" max="1814" width="4.7109375" style="12" customWidth="1"/>
    <col min="1815" max="1815" width="10.85546875" style="12" customWidth="1"/>
    <col min="1816" max="1816" width="10.7109375" style="12" customWidth="1"/>
    <col min="1817" max="1817" width="7.42578125" style="12" customWidth="1"/>
    <col min="1818" max="1818" width="10.85546875" style="12" bestFit="1" customWidth="1"/>
    <col min="1819" max="1819" width="34.28515625" style="12" customWidth="1"/>
    <col min="1820" max="1820" width="10.28515625" style="12" bestFit="1" customWidth="1"/>
    <col min="1821" max="2067" width="8.85546875" style="12"/>
    <col min="2068" max="2068" width="4.140625" style="12" customWidth="1"/>
    <col min="2069" max="2069" width="42.85546875" style="12" customWidth="1"/>
    <col min="2070" max="2070" width="4.7109375" style="12" customWidth="1"/>
    <col min="2071" max="2071" width="10.85546875" style="12" customWidth="1"/>
    <col min="2072" max="2072" width="10.7109375" style="12" customWidth="1"/>
    <col min="2073" max="2073" width="7.42578125" style="12" customWidth="1"/>
    <col min="2074" max="2074" width="10.85546875" style="12" bestFit="1" customWidth="1"/>
    <col min="2075" max="2075" width="34.28515625" style="12" customWidth="1"/>
    <col min="2076" max="2076" width="10.28515625" style="12" bestFit="1" customWidth="1"/>
    <col min="2077" max="2323" width="8.85546875" style="12"/>
    <col min="2324" max="2324" width="4.140625" style="12" customWidth="1"/>
    <col min="2325" max="2325" width="42.85546875" style="12" customWidth="1"/>
    <col min="2326" max="2326" width="4.7109375" style="12" customWidth="1"/>
    <col min="2327" max="2327" width="10.85546875" style="12" customWidth="1"/>
    <col min="2328" max="2328" width="10.7109375" style="12" customWidth="1"/>
    <col min="2329" max="2329" width="7.42578125" style="12" customWidth="1"/>
    <col min="2330" max="2330" width="10.85546875" style="12" bestFit="1" customWidth="1"/>
    <col min="2331" max="2331" width="34.28515625" style="12" customWidth="1"/>
    <col min="2332" max="2332" width="10.28515625" style="12" bestFit="1" customWidth="1"/>
    <col min="2333" max="2579" width="8.85546875" style="12"/>
    <col min="2580" max="2580" width="4.140625" style="12" customWidth="1"/>
    <col min="2581" max="2581" width="42.85546875" style="12" customWidth="1"/>
    <col min="2582" max="2582" width="4.7109375" style="12" customWidth="1"/>
    <col min="2583" max="2583" width="10.85546875" style="12" customWidth="1"/>
    <col min="2584" max="2584" width="10.7109375" style="12" customWidth="1"/>
    <col min="2585" max="2585" width="7.42578125" style="12" customWidth="1"/>
    <col min="2586" max="2586" width="10.85546875" style="12" bestFit="1" customWidth="1"/>
    <col min="2587" max="2587" width="34.28515625" style="12" customWidth="1"/>
    <col min="2588" max="2588" width="10.28515625" style="12" bestFit="1" customWidth="1"/>
    <col min="2589" max="2835" width="8.85546875" style="12"/>
    <col min="2836" max="2836" width="4.140625" style="12" customWidth="1"/>
    <col min="2837" max="2837" width="42.85546875" style="12" customWidth="1"/>
    <col min="2838" max="2838" width="4.7109375" style="12" customWidth="1"/>
    <col min="2839" max="2839" width="10.85546875" style="12" customWidth="1"/>
    <col min="2840" max="2840" width="10.7109375" style="12" customWidth="1"/>
    <col min="2841" max="2841" width="7.42578125" style="12" customWidth="1"/>
    <col min="2842" max="2842" width="10.85546875" style="12" bestFit="1" customWidth="1"/>
    <col min="2843" max="2843" width="34.28515625" style="12" customWidth="1"/>
    <col min="2844" max="2844" width="10.28515625" style="12" bestFit="1" customWidth="1"/>
    <col min="2845" max="3091" width="8.85546875" style="12"/>
    <col min="3092" max="3092" width="4.140625" style="12" customWidth="1"/>
    <col min="3093" max="3093" width="42.85546875" style="12" customWidth="1"/>
    <col min="3094" max="3094" width="4.7109375" style="12" customWidth="1"/>
    <col min="3095" max="3095" width="10.85546875" style="12" customWidth="1"/>
    <col min="3096" max="3096" width="10.7109375" style="12" customWidth="1"/>
    <col min="3097" max="3097" width="7.42578125" style="12" customWidth="1"/>
    <col min="3098" max="3098" width="10.85546875" style="12" bestFit="1" customWidth="1"/>
    <col min="3099" max="3099" width="34.28515625" style="12" customWidth="1"/>
    <col min="3100" max="3100" width="10.28515625" style="12" bestFit="1" customWidth="1"/>
    <col min="3101" max="3347" width="8.85546875" style="12"/>
    <col min="3348" max="3348" width="4.140625" style="12" customWidth="1"/>
    <col min="3349" max="3349" width="42.85546875" style="12" customWidth="1"/>
    <col min="3350" max="3350" width="4.7109375" style="12" customWidth="1"/>
    <col min="3351" max="3351" width="10.85546875" style="12" customWidth="1"/>
    <col min="3352" max="3352" width="10.7109375" style="12" customWidth="1"/>
    <col min="3353" max="3353" width="7.42578125" style="12" customWidth="1"/>
    <col min="3354" max="3354" width="10.85546875" style="12" bestFit="1" customWidth="1"/>
    <col min="3355" max="3355" width="34.28515625" style="12" customWidth="1"/>
    <col min="3356" max="3356" width="10.28515625" style="12" bestFit="1" customWidth="1"/>
    <col min="3357" max="3603" width="8.85546875" style="12"/>
    <col min="3604" max="3604" width="4.140625" style="12" customWidth="1"/>
    <col min="3605" max="3605" width="42.85546875" style="12" customWidth="1"/>
    <col min="3606" max="3606" width="4.7109375" style="12" customWidth="1"/>
    <col min="3607" max="3607" width="10.85546875" style="12" customWidth="1"/>
    <col min="3608" max="3608" width="10.7109375" style="12" customWidth="1"/>
    <col min="3609" max="3609" width="7.42578125" style="12" customWidth="1"/>
    <col min="3610" max="3610" width="10.85546875" style="12" bestFit="1" customWidth="1"/>
    <col min="3611" max="3611" width="34.28515625" style="12" customWidth="1"/>
    <col min="3612" max="3612" width="10.28515625" style="12" bestFit="1" customWidth="1"/>
    <col min="3613" max="3859" width="8.85546875" style="12"/>
    <col min="3860" max="3860" width="4.140625" style="12" customWidth="1"/>
    <col min="3861" max="3861" width="42.85546875" style="12" customWidth="1"/>
    <col min="3862" max="3862" width="4.7109375" style="12" customWidth="1"/>
    <col min="3863" max="3863" width="10.85546875" style="12" customWidth="1"/>
    <col min="3864" max="3864" width="10.7109375" style="12" customWidth="1"/>
    <col min="3865" max="3865" width="7.42578125" style="12" customWidth="1"/>
    <col min="3866" max="3866" width="10.85546875" style="12" bestFit="1" customWidth="1"/>
    <col min="3867" max="3867" width="34.28515625" style="12" customWidth="1"/>
    <col min="3868" max="3868" width="10.28515625" style="12" bestFit="1" customWidth="1"/>
    <col min="3869" max="4115" width="8.85546875" style="12"/>
    <col min="4116" max="4116" width="4.140625" style="12" customWidth="1"/>
    <col min="4117" max="4117" width="42.85546875" style="12" customWidth="1"/>
    <col min="4118" max="4118" width="4.7109375" style="12" customWidth="1"/>
    <col min="4119" max="4119" width="10.85546875" style="12" customWidth="1"/>
    <col min="4120" max="4120" width="10.7109375" style="12" customWidth="1"/>
    <col min="4121" max="4121" width="7.42578125" style="12" customWidth="1"/>
    <col min="4122" max="4122" width="10.85546875" style="12" bestFit="1" customWidth="1"/>
    <col min="4123" max="4123" width="34.28515625" style="12" customWidth="1"/>
    <col min="4124" max="4124" width="10.28515625" style="12" bestFit="1" customWidth="1"/>
    <col min="4125" max="4371" width="8.85546875" style="12"/>
    <col min="4372" max="4372" width="4.140625" style="12" customWidth="1"/>
    <col min="4373" max="4373" width="42.85546875" style="12" customWidth="1"/>
    <col min="4374" max="4374" width="4.7109375" style="12" customWidth="1"/>
    <col min="4375" max="4375" width="10.85546875" style="12" customWidth="1"/>
    <col min="4376" max="4376" width="10.7109375" style="12" customWidth="1"/>
    <col min="4377" max="4377" width="7.42578125" style="12" customWidth="1"/>
    <col min="4378" max="4378" width="10.85546875" style="12" bestFit="1" customWidth="1"/>
    <col min="4379" max="4379" width="34.28515625" style="12" customWidth="1"/>
    <col min="4380" max="4380" width="10.28515625" style="12" bestFit="1" customWidth="1"/>
    <col min="4381" max="4627" width="8.85546875" style="12"/>
    <col min="4628" max="4628" width="4.140625" style="12" customWidth="1"/>
    <col min="4629" max="4629" width="42.85546875" style="12" customWidth="1"/>
    <col min="4630" max="4630" width="4.7109375" style="12" customWidth="1"/>
    <col min="4631" max="4631" width="10.85546875" style="12" customWidth="1"/>
    <col min="4632" max="4632" width="10.7109375" style="12" customWidth="1"/>
    <col min="4633" max="4633" width="7.42578125" style="12" customWidth="1"/>
    <col min="4634" max="4634" width="10.85546875" style="12" bestFit="1" customWidth="1"/>
    <col min="4635" max="4635" width="34.28515625" style="12" customWidth="1"/>
    <col min="4636" max="4636" width="10.28515625" style="12" bestFit="1" customWidth="1"/>
    <col min="4637" max="4883" width="8.85546875" style="12"/>
    <col min="4884" max="4884" width="4.140625" style="12" customWidth="1"/>
    <col min="4885" max="4885" width="42.85546875" style="12" customWidth="1"/>
    <col min="4886" max="4886" width="4.7109375" style="12" customWidth="1"/>
    <col min="4887" max="4887" width="10.85546875" style="12" customWidth="1"/>
    <col min="4888" max="4888" width="10.7109375" style="12" customWidth="1"/>
    <col min="4889" max="4889" width="7.42578125" style="12" customWidth="1"/>
    <col min="4890" max="4890" width="10.85546875" style="12" bestFit="1" customWidth="1"/>
    <col min="4891" max="4891" width="34.28515625" style="12" customWidth="1"/>
    <col min="4892" max="4892" width="10.28515625" style="12" bestFit="1" customWidth="1"/>
    <col min="4893" max="5139" width="8.85546875" style="12"/>
    <col min="5140" max="5140" width="4.140625" style="12" customWidth="1"/>
    <col min="5141" max="5141" width="42.85546875" style="12" customWidth="1"/>
    <col min="5142" max="5142" width="4.7109375" style="12" customWidth="1"/>
    <col min="5143" max="5143" width="10.85546875" style="12" customWidth="1"/>
    <col min="5144" max="5144" width="10.7109375" style="12" customWidth="1"/>
    <col min="5145" max="5145" width="7.42578125" style="12" customWidth="1"/>
    <col min="5146" max="5146" width="10.85546875" style="12" bestFit="1" customWidth="1"/>
    <col min="5147" max="5147" width="34.28515625" style="12" customWidth="1"/>
    <col min="5148" max="5148" width="10.28515625" style="12" bestFit="1" customWidth="1"/>
    <col min="5149" max="5395" width="8.85546875" style="12"/>
    <col min="5396" max="5396" width="4.140625" style="12" customWidth="1"/>
    <col min="5397" max="5397" width="42.85546875" style="12" customWidth="1"/>
    <col min="5398" max="5398" width="4.7109375" style="12" customWidth="1"/>
    <col min="5399" max="5399" width="10.85546875" style="12" customWidth="1"/>
    <col min="5400" max="5400" width="10.7109375" style="12" customWidth="1"/>
    <col min="5401" max="5401" width="7.42578125" style="12" customWidth="1"/>
    <col min="5402" max="5402" width="10.85546875" style="12" bestFit="1" customWidth="1"/>
    <col min="5403" max="5403" width="34.28515625" style="12" customWidth="1"/>
    <col min="5404" max="5404" width="10.28515625" style="12" bestFit="1" customWidth="1"/>
    <col min="5405" max="5651" width="8.85546875" style="12"/>
    <col min="5652" max="5652" width="4.140625" style="12" customWidth="1"/>
    <col min="5653" max="5653" width="42.85546875" style="12" customWidth="1"/>
    <col min="5654" max="5654" width="4.7109375" style="12" customWidth="1"/>
    <col min="5655" max="5655" width="10.85546875" style="12" customWidth="1"/>
    <col min="5656" max="5656" width="10.7109375" style="12" customWidth="1"/>
    <col min="5657" max="5657" width="7.42578125" style="12" customWidth="1"/>
    <col min="5658" max="5658" width="10.85546875" style="12" bestFit="1" customWidth="1"/>
    <col min="5659" max="5659" width="34.28515625" style="12" customWidth="1"/>
    <col min="5660" max="5660" width="10.28515625" style="12" bestFit="1" customWidth="1"/>
    <col min="5661" max="5907" width="8.85546875" style="12"/>
    <col min="5908" max="5908" width="4.140625" style="12" customWidth="1"/>
    <col min="5909" max="5909" width="42.85546875" style="12" customWidth="1"/>
    <col min="5910" max="5910" width="4.7109375" style="12" customWidth="1"/>
    <col min="5911" max="5911" width="10.85546875" style="12" customWidth="1"/>
    <col min="5912" max="5912" width="10.7109375" style="12" customWidth="1"/>
    <col min="5913" max="5913" width="7.42578125" style="12" customWidth="1"/>
    <col min="5914" max="5914" width="10.85546875" style="12" bestFit="1" customWidth="1"/>
    <col min="5915" max="5915" width="34.28515625" style="12" customWidth="1"/>
    <col min="5916" max="5916" width="10.28515625" style="12" bestFit="1" customWidth="1"/>
    <col min="5917" max="6163" width="8.85546875" style="12"/>
    <col min="6164" max="6164" width="4.140625" style="12" customWidth="1"/>
    <col min="6165" max="6165" width="42.85546875" style="12" customWidth="1"/>
    <col min="6166" max="6166" width="4.7109375" style="12" customWidth="1"/>
    <col min="6167" max="6167" width="10.85546875" style="12" customWidth="1"/>
    <col min="6168" max="6168" width="10.7109375" style="12" customWidth="1"/>
    <col min="6169" max="6169" width="7.42578125" style="12" customWidth="1"/>
    <col min="6170" max="6170" width="10.85546875" style="12" bestFit="1" customWidth="1"/>
    <col min="6171" max="6171" width="34.28515625" style="12" customWidth="1"/>
    <col min="6172" max="6172" width="10.28515625" style="12" bestFit="1" customWidth="1"/>
    <col min="6173" max="6419" width="8.85546875" style="12"/>
    <col min="6420" max="6420" width="4.140625" style="12" customWidth="1"/>
    <col min="6421" max="6421" width="42.85546875" style="12" customWidth="1"/>
    <col min="6422" max="6422" width="4.7109375" style="12" customWidth="1"/>
    <col min="6423" max="6423" width="10.85546875" style="12" customWidth="1"/>
    <col min="6424" max="6424" width="10.7109375" style="12" customWidth="1"/>
    <col min="6425" max="6425" width="7.42578125" style="12" customWidth="1"/>
    <col min="6426" max="6426" width="10.85546875" style="12" bestFit="1" customWidth="1"/>
    <col min="6427" max="6427" width="34.28515625" style="12" customWidth="1"/>
    <col min="6428" max="6428" width="10.28515625" style="12" bestFit="1" customWidth="1"/>
    <col min="6429" max="6675" width="8.85546875" style="12"/>
    <col min="6676" max="6676" width="4.140625" style="12" customWidth="1"/>
    <col min="6677" max="6677" width="42.85546875" style="12" customWidth="1"/>
    <col min="6678" max="6678" width="4.7109375" style="12" customWidth="1"/>
    <col min="6679" max="6679" width="10.85546875" style="12" customWidth="1"/>
    <col min="6680" max="6680" width="10.7109375" style="12" customWidth="1"/>
    <col min="6681" max="6681" width="7.42578125" style="12" customWidth="1"/>
    <col min="6682" max="6682" width="10.85546875" style="12" bestFit="1" customWidth="1"/>
    <col min="6683" max="6683" width="34.28515625" style="12" customWidth="1"/>
    <col min="6684" max="6684" width="10.28515625" style="12" bestFit="1" customWidth="1"/>
    <col min="6685" max="6931" width="8.85546875" style="12"/>
    <col min="6932" max="6932" width="4.140625" style="12" customWidth="1"/>
    <col min="6933" max="6933" width="42.85546875" style="12" customWidth="1"/>
    <col min="6934" max="6934" width="4.7109375" style="12" customWidth="1"/>
    <col min="6935" max="6935" width="10.85546875" style="12" customWidth="1"/>
    <col min="6936" max="6936" width="10.7109375" style="12" customWidth="1"/>
    <col min="6937" max="6937" width="7.42578125" style="12" customWidth="1"/>
    <col min="6938" max="6938" width="10.85546875" style="12" bestFit="1" customWidth="1"/>
    <col min="6939" max="6939" width="34.28515625" style="12" customWidth="1"/>
    <col min="6940" max="6940" width="10.28515625" style="12" bestFit="1" customWidth="1"/>
    <col min="6941" max="7187" width="8.85546875" style="12"/>
    <col min="7188" max="7188" width="4.140625" style="12" customWidth="1"/>
    <col min="7189" max="7189" width="42.85546875" style="12" customWidth="1"/>
    <col min="7190" max="7190" width="4.7109375" style="12" customWidth="1"/>
    <col min="7191" max="7191" width="10.85546875" style="12" customWidth="1"/>
    <col min="7192" max="7192" width="10.7109375" style="12" customWidth="1"/>
    <col min="7193" max="7193" width="7.42578125" style="12" customWidth="1"/>
    <col min="7194" max="7194" width="10.85546875" style="12" bestFit="1" customWidth="1"/>
    <col min="7195" max="7195" width="34.28515625" style="12" customWidth="1"/>
    <col min="7196" max="7196" width="10.28515625" style="12" bestFit="1" customWidth="1"/>
    <col min="7197" max="7443" width="8.85546875" style="12"/>
    <col min="7444" max="7444" width="4.140625" style="12" customWidth="1"/>
    <col min="7445" max="7445" width="42.85546875" style="12" customWidth="1"/>
    <col min="7446" max="7446" width="4.7109375" style="12" customWidth="1"/>
    <col min="7447" max="7447" width="10.85546875" style="12" customWidth="1"/>
    <col min="7448" max="7448" width="10.7109375" style="12" customWidth="1"/>
    <col min="7449" max="7449" width="7.42578125" style="12" customWidth="1"/>
    <col min="7450" max="7450" width="10.85546875" style="12" bestFit="1" customWidth="1"/>
    <col min="7451" max="7451" width="34.28515625" style="12" customWidth="1"/>
    <col min="7452" max="7452" width="10.28515625" style="12" bestFit="1" customWidth="1"/>
    <col min="7453" max="7699" width="8.85546875" style="12"/>
    <col min="7700" max="7700" width="4.140625" style="12" customWidth="1"/>
    <col min="7701" max="7701" width="42.85546875" style="12" customWidth="1"/>
    <col min="7702" max="7702" width="4.7109375" style="12" customWidth="1"/>
    <col min="7703" max="7703" width="10.85546875" style="12" customWidth="1"/>
    <col min="7704" max="7704" width="10.7109375" style="12" customWidth="1"/>
    <col min="7705" max="7705" width="7.42578125" style="12" customWidth="1"/>
    <col min="7706" max="7706" width="10.85546875" style="12" bestFit="1" customWidth="1"/>
    <col min="7707" max="7707" width="34.28515625" style="12" customWidth="1"/>
    <col min="7708" max="7708" width="10.28515625" style="12" bestFit="1" customWidth="1"/>
    <col min="7709" max="7955" width="8.85546875" style="12"/>
    <col min="7956" max="7956" width="4.140625" style="12" customWidth="1"/>
    <col min="7957" max="7957" width="42.85546875" style="12" customWidth="1"/>
    <col min="7958" max="7958" width="4.7109375" style="12" customWidth="1"/>
    <col min="7959" max="7959" width="10.85546875" style="12" customWidth="1"/>
    <col min="7960" max="7960" width="10.7109375" style="12" customWidth="1"/>
    <col min="7961" max="7961" width="7.42578125" style="12" customWidth="1"/>
    <col min="7962" max="7962" width="10.85546875" style="12" bestFit="1" customWidth="1"/>
    <col min="7963" max="7963" width="34.28515625" style="12" customWidth="1"/>
    <col min="7964" max="7964" width="10.28515625" style="12" bestFit="1" customWidth="1"/>
    <col min="7965" max="8211" width="8.85546875" style="12"/>
    <col min="8212" max="8212" width="4.140625" style="12" customWidth="1"/>
    <col min="8213" max="8213" width="42.85546875" style="12" customWidth="1"/>
    <col min="8214" max="8214" width="4.7109375" style="12" customWidth="1"/>
    <col min="8215" max="8215" width="10.85546875" style="12" customWidth="1"/>
    <col min="8216" max="8216" width="10.7109375" style="12" customWidth="1"/>
    <col min="8217" max="8217" width="7.42578125" style="12" customWidth="1"/>
    <col min="8218" max="8218" width="10.85546875" style="12" bestFit="1" customWidth="1"/>
    <col min="8219" max="8219" width="34.28515625" style="12" customWidth="1"/>
    <col min="8220" max="8220" width="10.28515625" style="12" bestFit="1" customWidth="1"/>
    <col min="8221" max="8467" width="8.85546875" style="12"/>
    <col min="8468" max="8468" width="4.140625" style="12" customWidth="1"/>
    <col min="8469" max="8469" width="42.85546875" style="12" customWidth="1"/>
    <col min="8470" max="8470" width="4.7109375" style="12" customWidth="1"/>
    <col min="8471" max="8471" width="10.85546875" style="12" customWidth="1"/>
    <col min="8472" max="8472" width="10.7109375" style="12" customWidth="1"/>
    <col min="8473" max="8473" width="7.42578125" style="12" customWidth="1"/>
    <col min="8474" max="8474" width="10.85546875" style="12" bestFit="1" customWidth="1"/>
    <col min="8475" max="8475" width="34.28515625" style="12" customWidth="1"/>
    <col min="8476" max="8476" width="10.28515625" style="12" bestFit="1" customWidth="1"/>
    <col min="8477" max="8723" width="8.85546875" style="12"/>
    <col min="8724" max="8724" width="4.140625" style="12" customWidth="1"/>
    <col min="8725" max="8725" width="42.85546875" style="12" customWidth="1"/>
    <col min="8726" max="8726" width="4.7109375" style="12" customWidth="1"/>
    <col min="8727" max="8727" width="10.85546875" style="12" customWidth="1"/>
    <col min="8728" max="8728" width="10.7109375" style="12" customWidth="1"/>
    <col min="8729" max="8729" width="7.42578125" style="12" customWidth="1"/>
    <col min="8730" max="8730" width="10.85546875" style="12" bestFit="1" customWidth="1"/>
    <col min="8731" max="8731" width="34.28515625" style="12" customWidth="1"/>
    <col min="8732" max="8732" width="10.28515625" style="12" bestFit="1" customWidth="1"/>
    <col min="8733" max="8979" width="8.85546875" style="12"/>
    <col min="8980" max="8980" width="4.140625" style="12" customWidth="1"/>
    <col min="8981" max="8981" width="42.85546875" style="12" customWidth="1"/>
    <col min="8982" max="8982" width="4.7109375" style="12" customWidth="1"/>
    <col min="8983" max="8983" width="10.85546875" style="12" customWidth="1"/>
    <col min="8984" max="8984" width="10.7109375" style="12" customWidth="1"/>
    <col min="8985" max="8985" width="7.42578125" style="12" customWidth="1"/>
    <col min="8986" max="8986" width="10.85546875" style="12" bestFit="1" customWidth="1"/>
    <col min="8987" max="8987" width="34.28515625" style="12" customWidth="1"/>
    <col min="8988" max="8988" width="10.28515625" style="12" bestFit="1" customWidth="1"/>
    <col min="8989" max="9235" width="8.85546875" style="12"/>
    <col min="9236" max="9236" width="4.140625" style="12" customWidth="1"/>
    <col min="9237" max="9237" width="42.85546875" style="12" customWidth="1"/>
    <col min="9238" max="9238" width="4.7109375" style="12" customWidth="1"/>
    <col min="9239" max="9239" width="10.85546875" style="12" customWidth="1"/>
    <col min="9240" max="9240" width="10.7109375" style="12" customWidth="1"/>
    <col min="9241" max="9241" width="7.42578125" style="12" customWidth="1"/>
    <col min="9242" max="9242" width="10.85546875" style="12" bestFit="1" customWidth="1"/>
    <col min="9243" max="9243" width="34.28515625" style="12" customWidth="1"/>
    <col min="9244" max="9244" width="10.28515625" style="12" bestFit="1" customWidth="1"/>
    <col min="9245" max="9491" width="8.85546875" style="12"/>
    <col min="9492" max="9492" width="4.140625" style="12" customWidth="1"/>
    <col min="9493" max="9493" width="42.85546875" style="12" customWidth="1"/>
    <col min="9494" max="9494" width="4.7109375" style="12" customWidth="1"/>
    <col min="9495" max="9495" width="10.85546875" style="12" customWidth="1"/>
    <col min="9496" max="9496" width="10.7109375" style="12" customWidth="1"/>
    <col min="9497" max="9497" width="7.42578125" style="12" customWidth="1"/>
    <col min="9498" max="9498" width="10.85546875" style="12" bestFit="1" customWidth="1"/>
    <col min="9499" max="9499" width="34.28515625" style="12" customWidth="1"/>
    <col min="9500" max="9500" width="10.28515625" style="12" bestFit="1" customWidth="1"/>
    <col min="9501" max="9747" width="8.85546875" style="12"/>
    <col min="9748" max="9748" width="4.140625" style="12" customWidth="1"/>
    <col min="9749" max="9749" width="42.85546875" style="12" customWidth="1"/>
    <col min="9750" max="9750" width="4.7109375" style="12" customWidth="1"/>
    <col min="9751" max="9751" width="10.85546875" style="12" customWidth="1"/>
    <col min="9752" max="9752" width="10.7109375" style="12" customWidth="1"/>
    <col min="9753" max="9753" width="7.42578125" style="12" customWidth="1"/>
    <col min="9754" max="9754" width="10.85546875" style="12" bestFit="1" customWidth="1"/>
    <col min="9755" max="9755" width="34.28515625" style="12" customWidth="1"/>
    <col min="9756" max="9756" width="10.28515625" style="12" bestFit="1" customWidth="1"/>
    <col min="9757" max="10003" width="8.85546875" style="12"/>
    <col min="10004" max="10004" width="4.140625" style="12" customWidth="1"/>
    <col min="10005" max="10005" width="42.85546875" style="12" customWidth="1"/>
    <col min="10006" max="10006" width="4.7109375" style="12" customWidth="1"/>
    <col min="10007" max="10007" width="10.85546875" style="12" customWidth="1"/>
    <col min="10008" max="10008" width="10.7109375" style="12" customWidth="1"/>
    <col min="10009" max="10009" width="7.42578125" style="12" customWidth="1"/>
    <col min="10010" max="10010" width="10.85546875" style="12" bestFit="1" customWidth="1"/>
    <col min="10011" max="10011" width="34.28515625" style="12" customWidth="1"/>
    <col min="10012" max="10012" width="10.28515625" style="12" bestFit="1" customWidth="1"/>
    <col min="10013" max="10259" width="8.85546875" style="12"/>
    <col min="10260" max="10260" width="4.140625" style="12" customWidth="1"/>
    <col min="10261" max="10261" width="42.85546875" style="12" customWidth="1"/>
    <col min="10262" max="10262" width="4.7109375" style="12" customWidth="1"/>
    <col min="10263" max="10263" width="10.85546875" style="12" customWidth="1"/>
    <col min="10264" max="10264" width="10.7109375" style="12" customWidth="1"/>
    <col min="10265" max="10265" width="7.42578125" style="12" customWidth="1"/>
    <col min="10266" max="10266" width="10.85546875" style="12" bestFit="1" customWidth="1"/>
    <col min="10267" max="10267" width="34.28515625" style="12" customWidth="1"/>
    <col min="10268" max="10268" width="10.28515625" style="12" bestFit="1" customWidth="1"/>
    <col min="10269" max="10515" width="8.85546875" style="12"/>
    <col min="10516" max="10516" width="4.140625" style="12" customWidth="1"/>
    <col min="10517" max="10517" width="42.85546875" style="12" customWidth="1"/>
    <col min="10518" max="10518" width="4.7109375" style="12" customWidth="1"/>
    <col min="10519" max="10519" width="10.85546875" style="12" customWidth="1"/>
    <col min="10520" max="10520" width="10.7109375" style="12" customWidth="1"/>
    <col min="10521" max="10521" width="7.42578125" style="12" customWidth="1"/>
    <col min="10522" max="10522" width="10.85546875" style="12" bestFit="1" customWidth="1"/>
    <col min="10523" max="10523" width="34.28515625" style="12" customWidth="1"/>
    <col min="10524" max="10524" width="10.28515625" style="12" bestFit="1" customWidth="1"/>
    <col min="10525" max="10771" width="8.85546875" style="12"/>
    <col min="10772" max="10772" width="4.140625" style="12" customWidth="1"/>
    <col min="10773" max="10773" width="42.85546875" style="12" customWidth="1"/>
    <col min="10774" max="10774" width="4.7109375" style="12" customWidth="1"/>
    <col min="10775" max="10775" width="10.85546875" style="12" customWidth="1"/>
    <col min="10776" max="10776" width="10.7109375" style="12" customWidth="1"/>
    <col min="10777" max="10777" width="7.42578125" style="12" customWidth="1"/>
    <col min="10778" max="10778" width="10.85546875" style="12" bestFit="1" customWidth="1"/>
    <col min="10779" max="10779" width="34.28515625" style="12" customWidth="1"/>
    <col min="10780" max="10780" width="10.28515625" style="12" bestFit="1" customWidth="1"/>
    <col min="10781" max="11027" width="8.85546875" style="12"/>
    <col min="11028" max="11028" width="4.140625" style="12" customWidth="1"/>
    <col min="11029" max="11029" width="42.85546875" style="12" customWidth="1"/>
    <col min="11030" max="11030" width="4.7109375" style="12" customWidth="1"/>
    <col min="11031" max="11031" width="10.85546875" style="12" customWidth="1"/>
    <col min="11032" max="11032" width="10.7109375" style="12" customWidth="1"/>
    <col min="11033" max="11033" width="7.42578125" style="12" customWidth="1"/>
    <col min="11034" max="11034" width="10.85546875" style="12" bestFit="1" customWidth="1"/>
    <col min="11035" max="11035" width="34.28515625" style="12" customWidth="1"/>
    <col min="11036" max="11036" width="10.28515625" style="12" bestFit="1" customWidth="1"/>
    <col min="11037" max="11283" width="8.85546875" style="12"/>
    <col min="11284" max="11284" width="4.140625" style="12" customWidth="1"/>
    <col min="11285" max="11285" width="42.85546875" style="12" customWidth="1"/>
    <col min="11286" max="11286" width="4.7109375" style="12" customWidth="1"/>
    <col min="11287" max="11287" width="10.85546875" style="12" customWidth="1"/>
    <col min="11288" max="11288" width="10.7109375" style="12" customWidth="1"/>
    <col min="11289" max="11289" width="7.42578125" style="12" customWidth="1"/>
    <col min="11290" max="11290" width="10.85546875" style="12" bestFit="1" customWidth="1"/>
    <col min="11291" max="11291" width="34.28515625" style="12" customWidth="1"/>
    <col min="11292" max="11292" width="10.28515625" style="12" bestFit="1" customWidth="1"/>
    <col min="11293" max="11539" width="8.85546875" style="12"/>
    <col min="11540" max="11540" width="4.140625" style="12" customWidth="1"/>
    <col min="11541" max="11541" width="42.85546875" style="12" customWidth="1"/>
    <col min="11542" max="11542" width="4.7109375" style="12" customWidth="1"/>
    <col min="11543" max="11543" width="10.85546875" style="12" customWidth="1"/>
    <col min="11544" max="11544" width="10.7109375" style="12" customWidth="1"/>
    <col min="11545" max="11545" width="7.42578125" style="12" customWidth="1"/>
    <col min="11546" max="11546" width="10.85546875" style="12" bestFit="1" customWidth="1"/>
    <col min="11547" max="11547" width="34.28515625" style="12" customWidth="1"/>
    <col min="11548" max="11548" width="10.28515625" style="12" bestFit="1" customWidth="1"/>
    <col min="11549" max="11795" width="8.85546875" style="12"/>
    <col min="11796" max="11796" width="4.140625" style="12" customWidth="1"/>
    <col min="11797" max="11797" width="42.85546875" style="12" customWidth="1"/>
    <col min="11798" max="11798" width="4.7109375" style="12" customWidth="1"/>
    <col min="11799" max="11799" width="10.85546875" style="12" customWidth="1"/>
    <col min="11800" max="11800" width="10.7109375" style="12" customWidth="1"/>
    <col min="11801" max="11801" width="7.42578125" style="12" customWidth="1"/>
    <col min="11802" max="11802" width="10.85546875" style="12" bestFit="1" customWidth="1"/>
    <col min="11803" max="11803" width="34.28515625" style="12" customWidth="1"/>
    <col min="11804" max="11804" width="10.28515625" style="12" bestFit="1" customWidth="1"/>
    <col min="11805" max="12051" width="8.85546875" style="12"/>
    <col min="12052" max="12052" width="4.140625" style="12" customWidth="1"/>
    <col min="12053" max="12053" width="42.85546875" style="12" customWidth="1"/>
    <col min="12054" max="12054" width="4.7109375" style="12" customWidth="1"/>
    <col min="12055" max="12055" width="10.85546875" style="12" customWidth="1"/>
    <col min="12056" max="12056" width="10.7109375" style="12" customWidth="1"/>
    <col min="12057" max="12057" width="7.42578125" style="12" customWidth="1"/>
    <col min="12058" max="12058" width="10.85546875" style="12" bestFit="1" customWidth="1"/>
    <col min="12059" max="12059" width="34.28515625" style="12" customWidth="1"/>
    <col min="12060" max="12060" width="10.28515625" style="12" bestFit="1" customWidth="1"/>
    <col min="12061" max="12307" width="8.85546875" style="12"/>
    <col min="12308" max="12308" width="4.140625" style="12" customWidth="1"/>
    <col min="12309" max="12309" width="42.85546875" style="12" customWidth="1"/>
    <col min="12310" max="12310" width="4.7109375" style="12" customWidth="1"/>
    <col min="12311" max="12311" width="10.85546875" style="12" customWidth="1"/>
    <col min="12312" max="12312" width="10.7109375" style="12" customWidth="1"/>
    <col min="12313" max="12313" width="7.42578125" style="12" customWidth="1"/>
    <col min="12314" max="12314" width="10.85546875" style="12" bestFit="1" customWidth="1"/>
    <col min="12315" max="12315" width="34.28515625" style="12" customWidth="1"/>
    <col min="12316" max="12316" width="10.28515625" style="12" bestFit="1" customWidth="1"/>
    <col min="12317" max="12563" width="8.85546875" style="12"/>
    <col min="12564" max="12564" width="4.140625" style="12" customWidth="1"/>
    <col min="12565" max="12565" width="42.85546875" style="12" customWidth="1"/>
    <col min="12566" max="12566" width="4.7109375" style="12" customWidth="1"/>
    <col min="12567" max="12567" width="10.85546875" style="12" customWidth="1"/>
    <col min="12568" max="12568" width="10.7109375" style="12" customWidth="1"/>
    <col min="12569" max="12569" width="7.42578125" style="12" customWidth="1"/>
    <col min="12570" max="12570" width="10.85546875" style="12" bestFit="1" customWidth="1"/>
    <col min="12571" max="12571" width="34.28515625" style="12" customWidth="1"/>
    <col min="12572" max="12572" width="10.28515625" style="12" bestFit="1" customWidth="1"/>
    <col min="12573" max="12819" width="8.85546875" style="12"/>
    <col min="12820" max="12820" width="4.140625" style="12" customWidth="1"/>
    <col min="12821" max="12821" width="42.85546875" style="12" customWidth="1"/>
    <col min="12822" max="12822" width="4.7109375" style="12" customWidth="1"/>
    <col min="12823" max="12823" width="10.85546875" style="12" customWidth="1"/>
    <col min="12824" max="12824" width="10.7109375" style="12" customWidth="1"/>
    <col min="12825" max="12825" width="7.42578125" style="12" customWidth="1"/>
    <col min="12826" max="12826" width="10.85546875" style="12" bestFit="1" customWidth="1"/>
    <col min="12827" max="12827" width="34.28515625" style="12" customWidth="1"/>
    <col min="12828" max="12828" width="10.28515625" style="12" bestFit="1" customWidth="1"/>
    <col min="12829" max="13075" width="8.85546875" style="12"/>
    <col min="13076" max="13076" width="4.140625" style="12" customWidth="1"/>
    <col min="13077" max="13077" width="42.85546875" style="12" customWidth="1"/>
    <col min="13078" max="13078" width="4.7109375" style="12" customWidth="1"/>
    <col min="13079" max="13079" width="10.85546875" style="12" customWidth="1"/>
    <col min="13080" max="13080" width="10.7109375" style="12" customWidth="1"/>
    <col min="13081" max="13081" width="7.42578125" style="12" customWidth="1"/>
    <col min="13082" max="13082" width="10.85546875" style="12" bestFit="1" customWidth="1"/>
    <col min="13083" max="13083" width="34.28515625" style="12" customWidth="1"/>
    <col min="13084" max="13084" width="10.28515625" style="12" bestFit="1" customWidth="1"/>
    <col min="13085" max="13331" width="8.85546875" style="12"/>
    <col min="13332" max="13332" width="4.140625" style="12" customWidth="1"/>
    <col min="13333" max="13333" width="42.85546875" style="12" customWidth="1"/>
    <col min="13334" max="13334" width="4.7109375" style="12" customWidth="1"/>
    <col min="13335" max="13335" width="10.85546875" style="12" customWidth="1"/>
    <col min="13336" max="13336" width="10.7109375" style="12" customWidth="1"/>
    <col min="13337" max="13337" width="7.42578125" style="12" customWidth="1"/>
    <col min="13338" max="13338" width="10.85546875" style="12" bestFit="1" customWidth="1"/>
    <col min="13339" max="13339" width="34.28515625" style="12" customWidth="1"/>
    <col min="13340" max="13340" width="10.28515625" style="12" bestFit="1" customWidth="1"/>
    <col min="13341" max="13587" width="8.85546875" style="12"/>
    <col min="13588" max="13588" width="4.140625" style="12" customWidth="1"/>
    <col min="13589" max="13589" width="42.85546875" style="12" customWidth="1"/>
    <col min="13590" max="13590" width="4.7109375" style="12" customWidth="1"/>
    <col min="13591" max="13591" width="10.85546875" style="12" customWidth="1"/>
    <col min="13592" max="13592" width="10.7109375" style="12" customWidth="1"/>
    <col min="13593" max="13593" width="7.42578125" style="12" customWidth="1"/>
    <col min="13594" max="13594" width="10.85546875" style="12" bestFit="1" customWidth="1"/>
    <col min="13595" max="13595" width="34.28515625" style="12" customWidth="1"/>
    <col min="13596" max="13596" width="10.28515625" style="12" bestFit="1" customWidth="1"/>
    <col min="13597" max="13843" width="8.85546875" style="12"/>
    <col min="13844" max="13844" width="4.140625" style="12" customWidth="1"/>
    <col min="13845" max="13845" width="42.85546875" style="12" customWidth="1"/>
    <col min="13846" max="13846" width="4.7109375" style="12" customWidth="1"/>
    <col min="13847" max="13847" width="10.85546875" style="12" customWidth="1"/>
    <col min="13848" max="13848" width="10.7109375" style="12" customWidth="1"/>
    <col min="13849" max="13849" width="7.42578125" style="12" customWidth="1"/>
    <col min="13850" max="13850" width="10.85546875" style="12" bestFit="1" customWidth="1"/>
    <col min="13851" max="13851" width="34.28515625" style="12" customWidth="1"/>
    <col min="13852" max="13852" width="10.28515625" style="12" bestFit="1" customWidth="1"/>
    <col min="13853" max="14099" width="8.85546875" style="12"/>
    <col min="14100" max="14100" width="4.140625" style="12" customWidth="1"/>
    <col min="14101" max="14101" width="42.85546875" style="12" customWidth="1"/>
    <col min="14102" max="14102" width="4.7109375" style="12" customWidth="1"/>
    <col min="14103" max="14103" width="10.85546875" style="12" customWidth="1"/>
    <col min="14104" max="14104" width="10.7109375" style="12" customWidth="1"/>
    <col min="14105" max="14105" width="7.42578125" style="12" customWidth="1"/>
    <col min="14106" max="14106" width="10.85546875" style="12" bestFit="1" customWidth="1"/>
    <col min="14107" max="14107" width="34.28515625" style="12" customWidth="1"/>
    <col min="14108" max="14108" width="10.28515625" style="12" bestFit="1" customWidth="1"/>
    <col min="14109" max="14355" width="8.85546875" style="12"/>
    <col min="14356" max="14356" width="4.140625" style="12" customWidth="1"/>
    <col min="14357" max="14357" width="42.85546875" style="12" customWidth="1"/>
    <col min="14358" max="14358" width="4.7109375" style="12" customWidth="1"/>
    <col min="14359" max="14359" width="10.85546875" style="12" customWidth="1"/>
    <col min="14360" max="14360" width="10.7109375" style="12" customWidth="1"/>
    <col min="14361" max="14361" width="7.42578125" style="12" customWidth="1"/>
    <col min="14362" max="14362" width="10.85546875" style="12" bestFit="1" customWidth="1"/>
    <col min="14363" max="14363" width="34.28515625" style="12" customWidth="1"/>
    <col min="14364" max="14364" width="10.28515625" style="12" bestFit="1" customWidth="1"/>
    <col min="14365" max="14611" width="8.85546875" style="12"/>
    <col min="14612" max="14612" width="4.140625" style="12" customWidth="1"/>
    <col min="14613" max="14613" width="42.85546875" style="12" customWidth="1"/>
    <col min="14614" max="14614" width="4.7109375" style="12" customWidth="1"/>
    <col min="14615" max="14615" width="10.85546875" style="12" customWidth="1"/>
    <col min="14616" max="14616" width="10.7109375" style="12" customWidth="1"/>
    <col min="14617" max="14617" width="7.42578125" style="12" customWidth="1"/>
    <col min="14618" max="14618" width="10.85546875" style="12" bestFit="1" customWidth="1"/>
    <col min="14619" max="14619" width="34.28515625" style="12" customWidth="1"/>
    <col min="14620" max="14620" width="10.28515625" style="12" bestFit="1" customWidth="1"/>
    <col min="14621" max="14867" width="8.85546875" style="12"/>
    <col min="14868" max="14868" width="4.140625" style="12" customWidth="1"/>
    <col min="14869" max="14869" width="42.85546875" style="12" customWidth="1"/>
    <col min="14870" max="14870" width="4.7109375" style="12" customWidth="1"/>
    <col min="14871" max="14871" width="10.85546875" style="12" customWidth="1"/>
    <col min="14872" max="14872" width="10.7109375" style="12" customWidth="1"/>
    <col min="14873" max="14873" width="7.42578125" style="12" customWidth="1"/>
    <col min="14874" max="14874" width="10.85546875" style="12" bestFit="1" customWidth="1"/>
    <col min="14875" max="14875" width="34.28515625" style="12" customWidth="1"/>
    <col min="14876" max="14876" width="10.28515625" style="12" bestFit="1" customWidth="1"/>
    <col min="14877" max="15123" width="8.85546875" style="12"/>
    <col min="15124" max="15124" width="4.140625" style="12" customWidth="1"/>
    <col min="15125" max="15125" width="42.85546875" style="12" customWidth="1"/>
    <col min="15126" max="15126" width="4.7109375" style="12" customWidth="1"/>
    <col min="15127" max="15127" width="10.85546875" style="12" customWidth="1"/>
    <col min="15128" max="15128" width="10.7109375" style="12" customWidth="1"/>
    <col min="15129" max="15129" width="7.42578125" style="12" customWidth="1"/>
    <col min="15130" max="15130" width="10.85546875" style="12" bestFit="1" customWidth="1"/>
    <col min="15131" max="15131" width="34.28515625" style="12" customWidth="1"/>
    <col min="15132" max="15132" width="10.28515625" style="12" bestFit="1" customWidth="1"/>
    <col min="15133" max="15379" width="8.85546875" style="12"/>
    <col min="15380" max="15380" width="4.140625" style="12" customWidth="1"/>
    <col min="15381" max="15381" width="42.85546875" style="12" customWidth="1"/>
    <col min="15382" max="15382" width="4.7109375" style="12" customWidth="1"/>
    <col min="15383" max="15383" width="10.85546875" style="12" customWidth="1"/>
    <col min="15384" max="15384" width="10.7109375" style="12" customWidth="1"/>
    <col min="15385" max="15385" width="7.42578125" style="12" customWidth="1"/>
    <col min="15386" max="15386" width="10.85546875" style="12" bestFit="1" customWidth="1"/>
    <col min="15387" max="15387" width="34.28515625" style="12" customWidth="1"/>
    <col min="15388" max="15388" width="10.28515625" style="12" bestFit="1" customWidth="1"/>
    <col min="15389" max="15635" width="8.85546875" style="12"/>
    <col min="15636" max="15636" width="4.140625" style="12" customWidth="1"/>
    <col min="15637" max="15637" width="42.85546875" style="12" customWidth="1"/>
    <col min="15638" max="15638" width="4.7109375" style="12" customWidth="1"/>
    <col min="15639" max="15639" width="10.85546875" style="12" customWidth="1"/>
    <col min="15640" max="15640" width="10.7109375" style="12" customWidth="1"/>
    <col min="15641" max="15641" width="7.42578125" style="12" customWidth="1"/>
    <col min="15642" max="15642" width="10.85546875" style="12" bestFit="1" customWidth="1"/>
    <col min="15643" max="15643" width="34.28515625" style="12" customWidth="1"/>
    <col min="15644" max="15644" width="10.28515625" style="12" bestFit="1" customWidth="1"/>
    <col min="15645" max="15891" width="8.85546875" style="12"/>
    <col min="15892" max="15892" width="4.140625" style="12" customWidth="1"/>
    <col min="15893" max="15893" width="42.85546875" style="12" customWidth="1"/>
    <col min="15894" max="15894" width="4.7109375" style="12" customWidth="1"/>
    <col min="15895" max="15895" width="10.85546875" style="12" customWidth="1"/>
    <col min="15896" max="15896" width="10.7109375" style="12" customWidth="1"/>
    <col min="15897" max="15897" width="7.42578125" style="12" customWidth="1"/>
    <col min="15898" max="15898" width="10.85546875" style="12" bestFit="1" customWidth="1"/>
    <col min="15899" max="15899" width="34.28515625" style="12" customWidth="1"/>
    <col min="15900" max="15900" width="10.28515625" style="12" bestFit="1" customWidth="1"/>
    <col min="15901" max="16147" width="8.85546875" style="12"/>
    <col min="16148" max="16148" width="4.140625" style="12" customWidth="1"/>
    <col min="16149" max="16149" width="42.85546875" style="12" customWidth="1"/>
    <col min="16150" max="16150" width="4.7109375" style="12" customWidth="1"/>
    <col min="16151" max="16151" width="10.85546875" style="12" customWidth="1"/>
    <col min="16152" max="16152" width="10.7109375" style="12" customWidth="1"/>
    <col min="16153" max="16153" width="7.42578125" style="12" customWidth="1"/>
    <col min="16154" max="16154" width="10.85546875" style="12" bestFit="1" customWidth="1"/>
    <col min="16155" max="16155" width="34.28515625" style="12" customWidth="1"/>
    <col min="16156" max="16156" width="10.28515625" style="12" bestFit="1" customWidth="1"/>
    <col min="16157" max="16384" width="8.85546875" style="12"/>
  </cols>
  <sheetData>
    <row r="2" spans="1:28" ht="11.25" customHeight="1" x14ac:dyDescent="0.25">
      <c r="B2"/>
    </row>
    <row r="5" spans="1:28" ht="47.45" customHeight="1" x14ac:dyDescent="0.2"/>
    <row r="6" spans="1:28" ht="12.75" x14ac:dyDescent="0.2">
      <c r="B6" s="38" t="s">
        <v>123</v>
      </c>
      <c r="C6" s="37"/>
    </row>
    <row r="7" spans="1:28" ht="11.25" customHeight="1" x14ac:dyDescent="0.25">
      <c r="B7" s="49" t="s">
        <v>124</v>
      </c>
      <c r="C7" s="37"/>
    </row>
    <row r="8" spans="1:28" ht="11.25" customHeight="1" thickBot="1" x14ac:dyDescent="0.25"/>
    <row r="9" spans="1:28" s="85" customFormat="1" ht="47.25" customHeight="1" x14ac:dyDescent="0.25">
      <c r="A9" s="78"/>
      <c r="B9" s="79" t="s">
        <v>0</v>
      </c>
      <c r="C9" s="79" t="s">
        <v>1</v>
      </c>
      <c r="D9" s="79" t="s">
        <v>2</v>
      </c>
      <c r="E9" s="80" t="s">
        <v>3</v>
      </c>
      <c r="F9" s="80" t="s">
        <v>126</v>
      </c>
      <c r="G9" s="81" t="s">
        <v>5</v>
      </c>
      <c r="H9" s="81" t="s">
        <v>125</v>
      </c>
      <c r="I9" s="80" t="s">
        <v>4</v>
      </c>
      <c r="J9" s="82">
        <v>45931</v>
      </c>
      <c r="K9" s="82">
        <v>45962</v>
      </c>
      <c r="L9" s="82">
        <v>45992</v>
      </c>
      <c r="M9" s="82">
        <v>46023</v>
      </c>
      <c r="N9" s="82">
        <v>46054</v>
      </c>
      <c r="O9" s="82">
        <v>46082</v>
      </c>
      <c r="P9" s="82">
        <v>46113</v>
      </c>
      <c r="Q9" s="82">
        <v>46143</v>
      </c>
      <c r="R9" s="82">
        <v>46174</v>
      </c>
      <c r="S9" s="82">
        <v>46204</v>
      </c>
      <c r="T9" s="82">
        <v>46235</v>
      </c>
      <c r="U9" s="82">
        <v>46266</v>
      </c>
      <c r="V9" s="82">
        <v>46296</v>
      </c>
      <c r="W9" s="82">
        <v>46327</v>
      </c>
      <c r="X9" s="83">
        <v>46357</v>
      </c>
      <c r="Y9" s="84">
        <v>46388</v>
      </c>
      <c r="Z9" s="82">
        <v>46419</v>
      </c>
      <c r="AA9" s="82">
        <v>46447</v>
      </c>
      <c r="AB9" s="82">
        <v>46478</v>
      </c>
    </row>
    <row r="10" spans="1:28" ht="12.75" hidden="1" x14ac:dyDescent="0.2">
      <c r="A10" s="44" t="s">
        <v>6</v>
      </c>
      <c r="B10" s="2" t="s">
        <v>7</v>
      </c>
      <c r="C10" s="9" t="s">
        <v>14</v>
      </c>
      <c r="D10" s="9"/>
      <c r="E10" s="10">
        <v>72</v>
      </c>
      <c r="F10" s="6"/>
      <c r="G10" s="72">
        <v>1.53</v>
      </c>
      <c r="H10" s="72">
        <f t="shared" ref="H10:H73" si="0">IFERROR((E10*F10)+(E10*G10),0)</f>
        <v>110.16</v>
      </c>
      <c r="I10" s="4" t="s">
        <v>9</v>
      </c>
      <c r="J10" s="5">
        <v>432</v>
      </c>
      <c r="K10" s="11"/>
      <c r="L10" s="11">
        <f>J10</f>
        <v>432</v>
      </c>
      <c r="M10" s="11"/>
      <c r="N10" s="11"/>
      <c r="O10" s="11"/>
      <c r="P10" s="11"/>
      <c r="Q10" s="11"/>
      <c r="R10" s="11"/>
      <c r="S10" s="11"/>
      <c r="T10" s="11"/>
      <c r="U10" s="11"/>
      <c r="V10" s="11"/>
      <c r="W10" s="11"/>
      <c r="X10" s="58"/>
      <c r="Y10" s="56">
        <f t="shared" ref="Y10:Y41" si="1">SUM(J10:X10)</f>
        <v>864</v>
      </c>
      <c r="Z10" s="45" t="s">
        <v>15</v>
      </c>
      <c r="AA10" s="39" t="s">
        <v>7</v>
      </c>
      <c r="AB10" s="7">
        <f>+Y10*G10</f>
        <v>1321.92</v>
      </c>
    </row>
    <row r="11" spans="1:28" ht="12.75" x14ac:dyDescent="0.2">
      <c r="A11" s="44" t="s">
        <v>6</v>
      </c>
      <c r="B11" s="10" t="s">
        <v>7</v>
      </c>
      <c r="C11" s="9" t="str">
        <f>'[1]MGN Liner Weekly Avail - 14 wks'!A6</f>
        <v>Agapanthus Charlotte</v>
      </c>
      <c r="D11" s="13" t="str">
        <f>'[1]MGN Liner Weekly Avail - 14 wks'!B6</f>
        <v>G00010</v>
      </c>
      <c r="E11" s="10">
        <v>72</v>
      </c>
      <c r="F11" s="6">
        <v>0.25</v>
      </c>
      <c r="G11" s="86">
        <v>1.83</v>
      </c>
      <c r="H11" s="72">
        <f t="shared" si="0"/>
        <v>149.76</v>
      </c>
      <c r="I11" s="10" t="s">
        <v>111</v>
      </c>
      <c r="J11" s="11"/>
      <c r="K11" s="11"/>
      <c r="L11" s="11">
        <f t="shared" ref="L11:L43" si="2">J11</f>
        <v>0</v>
      </c>
      <c r="M11" s="11"/>
      <c r="N11" s="11">
        <f>'[1]MGN Liner Weekly Avail - 16 wks'!C6</f>
        <v>0</v>
      </c>
      <c r="O11" s="11">
        <f>'[1]MGN Liner Weekly Avail - 16 wks'!D6+'[1]MGN Liner Weekly Avail - 16 wks'!E6</f>
        <v>0</v>
      </c>
      <c r="P11" s="11">
        <f>'[1]MGN Liner Weekly Avail - 16 wks'!F6+'[1]MGN Liner Weekly Avail - 16 wks'!G6+'[1]MGN Liner Weekly Avail - 16 wks'!H6</f>
        <v>0</v>
      </c>
      <c r="Q11" s="11">
        <f>'[1]MGN Liner Weekly Avail - 16 wks'!I6+'[1]MGN Liner Weekly Avail - 16 wks'!J6+'[1]MGN Liner Weekly Avail - 16 wks'!K6</f>
        <v>0</v>
      </c>
      <c r="R11" s="11">
        <f>'[1]MGN Liner Weekly Avail - 16 wks'!L6+'[1]MGN Liner Weekly Avail - 16 wks'!M6</f>
        <v>1350</v>
      </c>
      <c r="S11" s="11">
        <f>'[1]MGN Liner Weekly Avail - 16 wks'!N6+'[1]MGN Liner Weekly Avail - 16 wks'!O6+'[1]MGN Liner Weekly Avail - 16 wks'!P6</f>
        <v>1500</v>
      </c>
      <c r="T11" s="11">
        <f>'[1]MGN Liner Weekly Avail - 16 wks'!Q6+'[1]MGN Liner Weekly Avail - 16 wks'!R6</f>
        <v>0</v>
      </c>
      <c r="U11" s="11">
        <f>'[1]MGN Liner Weekly Avail - 16 wks'!S6+'[1]MGN Liner Weekly Avail - 16 wks'!T6</f>
        <v>0</v>
      </c>
      <c r="V11" s="11">
        <f>'[1]MGN Liner Weekly Avail - 16 wks'!U6+'[1]MGN Liner Weekly Avail - 16 wks'!V6</f>
        <v>0</v>
      </c>
      <c r="W11" s="11">
        <f>'[1]MGN Liner Weekly Avail - 16 wks'!W6+'[1]MGN Liner Weekly Avail - 16 wks'!X6</f>
        <v>0</v>
      </c>
      <c r="X11" s="58">
        <f>'[1]MGN Liner Weekly Avail - 16 wks'!Y6+'[1]MGN Liner Weekly Avail - 16 wks'!Z6+'[1]MGN Liner Weekly Avail - 16 wks'!AA6</f>
        <v>0</v>
      </c>
      <c r="Y11" s="56">
        <f t="shared" si="1"/>
        <v>2850</v>
      </c>
      <c r="Z11" s="47"/>
      <c r="AA11" s="40" t="s">
        <v>7</v>
      </c>
      <c r="AB11" s="28">
        <f>+G11*Y11</f>
        <v>5215.5</v>
      </c>
    </row>
    <row r="12" spans="1:28" ht="12.75" x14ac:dyDescent="0.2">
      <c r="A12" s="44" t="s">
        <v>6</v>
      </c>
      <c r="B12" s="10" t="s">
        <v>7</v>
      </c>
      <c r="C12" s="19" t="str">
        <f>'[1]MGN Liner Weekly Avail - 14 wks'!A7</f>
        <v>Agapanthus Double Diamond</v>
      </c>
      <c r="D12" s="19" t="str">
        <f>'[1]MGN Liner Weekly Avail - 14 wks'!B7</f>
        <v>G00012</v>
      </c>
      <c r="E12" s="1">
        <v>72</v>
      </c>
      <c r="F12" s="26">
        <v>0.1</v>
      </c>
      <c r="G12" s="72">
        <v>1.83</v>
      </c>
      <c r="H12" s="72">
        <f t="shared" si="0"/>
        <v>138.95999999999998</v>
      </c>
      <c r="I12" s="10" t="s">
        <v>111</v>
      </c>
      <c r="J12" s="29"/>
      <c r="K12" s="29"/>
      <c r="L12" s="11">
        <f t="shared" si="2"/>
        <v>0</v>
      </c>
      <c r="M12" s="29"/>
      <c r="N12" s="11">
        <f>'[1]MGN Liner Weekly Avail - 16 wks'!C7</f>
        <v>0</v>
      </c>
      <c r="O12" s="11">
        <f>'[1]MGN Liner Weekly Avail - 16 wks'!D7+'[1]MGN Liner Weekly Avail - 16 wks'!E7</f>
        <v>0</v>
      </c>
      <c r="P12" s="11">
        <f>'[1]MGN Liner Weekly Avail - 16 wks'!F7+'[1]MGN Liner Weekly Avail - 16 wks'!G7+'[1]MGN Liner Weekly Avail - 16 wks'!H7</f>
        <v>0</v>
      </c>
      <c r="Q12" s="11">
        <f>'[1]MGN Liner Weekly Avail - 16 wks'!I7+'[1]MGN Liner Weekly Avail - 16 wks'!J7+'[1]MGN Liner Weekly Avail - 16 wks'!K7</f>
        <v>0</v>
      </c>
      <c r="R12" s="11">
        <f>'[1]MGN Liner Weekly Avail - 16 wks'!L7+'[1]MGN Liner Weekly Avail - 16 wks'!M7</f>
        <v>1000</v>
      </c>
      <c r="S12" s="11">
        <f>'[1]MGN Liner Weekly Avail - 16 wks'!N7+'[1]MGN Liner Weekly Avail - 16 wks'!O7+'[1]MGN Liner Weekly Avail - 16 wks'!P7</f>
        <v>0</v>
      </c>
      <c r="T12" s="11">
        <f>'[1]MGN Liner Weekly Avail - 16 wks'!Q7+'[1]MGN Liner Weekly Avail - 16 wks'!R7</f>
        <v>0</v>
      </c>
      <c r="U12" s="11">
        <f>'[1]MGN Liner Weekly Avail - 16 wks'!S7+'[1]MGN Liner Weekly Avail - 16 wks'!T7</f>
        <v>0</v>
      </c>
      <c r="V12" s="11">
        <f>'[1]MGN Liner Weekly Avail - 16 wks'!U7+'[1]MGN Liner Weekly Avail - 16 wks'!V7</f>
        <v>0</v>
      </c>
      <c r="W12" s="11">
        <f>'[1]MGN Liner Weekly Avail - 16 wks'!W7+'[1]MGN Liner Weekly Avail - 16 wks'!X7</f>
        <v>1000</v>
      </c>
      <c r="X12" s="58">
        <f>'[1]MGN Liner Weekly Avail - 16 wks'!Y7+'[1]MGN Liner Weekly Avail - 16 wks'!Z7+'[1]MGN Liner Weekly Avail - 16 wks'!AA7</f>
        <v>0</v>
      </c>
      <c r="Y12" s="56">
        <f t="shared" si="1"/>
        <v>2000</v>
      </c>
      <c r="Z12" s="46"/>
      <c r="AA12" s="40" t="s">
        <v>7</v>
      </c>
      <c r="AB12" s="28">
        <f>+G12*Y12</f>
        <v>3660</v>
      </c>
    </row>
    <row r="13" spans="1:28" ht="12.75" hidden="1" x14ac:dyDescent="0.2">
      <c r="A13" s="44" t="s">
        <v>6</v>
      </c>
      <c r="B13" s="2" t="s">
        <v>7</v>
      </c>
      <c r="C13" s="3" t="s">
        <v>8</v>
      </c>
      <c r="D13" s="3"/>
      <c r="E13" s="4">
        <v>72</v>
      </c>
      <c r="F13" s="6"/>
      <c r="G13" s="72">
        <v>1.53</v>
      </c>
      <c r="H13" s="72">
        <f t="shared" si="0"/>
        <v>110.16</v>
      </c>
      <c r="I13" s="4" t="s">
        <v>9</v>
      </c>
      <c r="J13" s="5"/>
      <c r="K13" s="5"/>
      <c r="L13" s="11">
        <f t="shared" si="2"/>
        <v>0</v>
      </c>
      <c r="M13" s="5"/>
      <c r="N13" s="5"/>
      <c r="O13" s="5"/>
      <c r="P13" s="5"/>
      <c r="Q13" s="5">
        <v>5040</v>
      </c>
      <c r="R13" s="5"/>
      <c r="S13" s="5"/>
      <c r="T13" s="5"/>
      <c r="U13" s="5"/>
      <c r="V13" s="5"/>
      <c r="W13" s="5"/>
      <c r="X13" s="59"/>
      <c r="Y13" s="56">
        <f t="shared" si="1"/>
        <v>5040</v>
      </c>
      <c r="Z13" s="45" t="s">
        <v>10</v>
      </c>
      <c r="AA13" s="39" t="s">
        <v>7</v>
      </c>
      <c r="AB13" s="7">
        <f>+Y13*G13</f>
        <v>7711.2</v>
      </c>
    </row>
    <row r="14" spans="1:28" ht="12.75" hidden="1" x14ac:dyDescent="0.2">
      <c r="A14" s="44" t="s">
        <v>6</v>
      </c>
      <c r="B14" s="2" t="s">
        <v>7</v>
      </c>
      <c r="C14" s="3" t="s">
        <v>11</v>
      </c>
      <c r="D14" s="3"/>
      <c r="E14" s="4">
        <v>72</v>
      </c>
      <c r="F14" s="6"/>
      <c r="G14" s="72">
        <v>1.53</v>
      </c>
      <c r="H14" s="72">
        <f t="shared" si="0"/>
        <v>110.16</v>
      </c>
      <c r="I14" s="4" t="s">
        <v>9</v>
      </c>
      <c r="J14" s="5"/>
      <c r="K14" s="5"/>
      <c r="L14" s="11">
        <f t="shared" si="2"/>
        <v>0</v>
      </c>
      <c r="M14" s="5"/>
      <c r="N14" s="5"/>
      <c r="O14" s="5"/>
      <c r="P14" s="5"/>
      <c r="Q14" s="5">
        <v>5040</v>
      </c>
      <c r="R14" s="5"/>
      <c r="S14" s="5"/>
      <c r="T14" s="5"/>
      <c r="U14" s="5"/>
      <c r="V14" s="5"/>
      <c r="W14" s="5"/>
      <c r="X14" s="59"/>
      <c r="Y14" s="56">
        <f t="shared" si="1"/>
        <v>5040</v>
      </c>
      <c r="Z14" s="45" t="s">
        <v>10</v>
      </c>
      <c r="AA14" s="39" t="s">
        <v>7</v>
      </c>
      <c r="AB14" s="7">
        <f>+Y14*G14</f>
        <v>7711.2</v>
      </c>
    </row>
    <row r="15" spans="1:28" s="17" customFormat="1" ht="12.75" hidden="1" x14ac:dyDescent="0.2">
      <c r="A15" s="44" t="s">
        <v>6</v>
      </c>
      <c r="B15" s="2" t="s">
        <v>7</v>
      </c>
      <c r="C15" s="3" t="s">
        <v>12</v>
      </c>
      <c r="D15" s="3"/>
      <c r="E15" s="4">
        <v>72</v>
      </c>
      <c r="F15" s="6"/>
      <c r="G15" s="72">
        <v>1.53</v>
      </c>
      <c r="H15" s="72">
        <f t="shared" si="0"/>
        <v>110.16</v>
      </c>
      <c r="I15" s="4" t="s">
        <v>9</v>
      </c>
      <c r="J15" s="5">
        <v>720</v>
      </c>
      <c r="K15" s="5"/>
      <c r="L15" s="11">
        <f t="shared" si="2"/>
        <v>720</v>
      </c>
      <c r="M15" s="5"/>
      <c r="N15" s="5"/>
      <c r="O15" s="5"/>
      <c r="P15" s="5"/>
      <c r="Q15" s="5"/>
      <c r="R15" s="5"/>
      <c r="S15" s="5"/>
      <c r="T15" s="5"/>
      <c r="U15" s="5"/>
      <c r="V15" s="5"/>
      <c r="W15" s="5"/>
      <c r="X15" s="59"/>
      <c r="Y15" s="56">
        <f t="shared" si="1"/>
        <v>1440</v>
      </c>
      <c r="Z15" s="45" t="s">
        <v>10</v>
      </c>
      <c r="AA15" s="39" t="s">
        <v>7</v>
      </c>
      <c r="AB15" s="7">
        <f>+Y15*G15</f>
        <v>2203.1999999999998</v>
      </c>
    </row>
    <row r="16" spans="1:28" ht="12.75" hidden="1" x14ac:dyDescent="0.2">
      <c r="A16" s="44" t="s">
        <v>6</v>
      </c>
      <c r="B16" s="2" t="s">
        <v>7</v>
      </c>
      <c r="C16" s="3" t="s">
        <v>13</v>
      </c>
      <c r="D16" s="3"/>
      <c r="E16" s="4">
        <v>72</v>
      </c>
      <c r="F16" s="6"/>
      <c r="G16" s="72">
        <v>1.53</v>
      </c>
      <c r="H16" s="72">
        <f t="shared" si="0"/>
        <v>110.16</v>
      </c>
      <c r="I16" s="4" t="s">
        <v>9</v>
      </c>
      <c r="J16" s="5"/>
      <c r="K16" s="5">
        <v>1008</v>
      </c>
      <c r="L16" s="11">
        <f>K16</f>
        <v>1008</v>
      </c>
      <c r="M16" s="5"/>
      <c r="N16" s="5"/>
      <c r="O16" s="5"/>
      <c r="P16" s="5"/>
      <c r="Q16" s="5"/>
      <c r="R16" s="5"/>
      <c r="S16" s="5"/>
      <c r="T16" s="5"/>
      <c r="U16" s="5"/>
      <c r="V16" s="5"/>
      <c r="W16" s="5"/>
      <c r="X16" s="59"/>
      <c r="Y16" s="56">
        <f t="shared" si="1"/>
        <v>2016</v>
      </c>
      <c r="Z16" s="45" t="s">
        <v>10</v>
      </c>
      <c r="AA16" s="39" t="s">
        <v>7</v>
      </c>
      <c r="AB16" s="7">
        <f>+Y16*G16</f>
        <v>3084.48</v>
      </c>
    </row>
    <row r="17" spans="1:28" ht="12.75" x14ac:dyDescent="0.2">
      <c r="A17" s="44" t="s">
        <v>6</v>
      </c>
      <c r="B17" s="10" t="s">
        <v>7</v>
      </c>
      <c r="C17" s="19" t="str">
        <f>'[1]MGN Liner Weekly Avail - 14 wks'!A8</f>
        <v>Agapanthus Ever White</v>
      </c>
      <c r="D17" s="19" t="str">
        <f>'[1]MGN Liner Weekly Avail - 14 wks'!B8</f>
        <v>G01255</v>
      </c>
      <c r="E17" s="1">
        <v>72</v>
      </c>
      <c r="F17" s="26">
        <v>0.3</v>
      </c>
      <c r="G17" s="72">
        <v>1.83</v>
      </c>
      <c r="H17" s="72">
        <f t="shared" si="0"/>
        <v>153.35999999999999</v>
      </c>
      <c r="I17" s="10" t="s">
        <v>111</v>
      </c>
      <c r="J17" s="29"/>
      <c r="K17" s="29"/>
      <c r="L17" s="11">
        <f t="shared" ref="L17:L80" si="3">K17</f>
        <v>0</v>
      </c>
      <c r="M17" s="29"/>
      <c r="N17" s="11">
        <f>'[1]MGN Liner Weekly Avail - 16 wks'!C8</f>
        <v>0</v>
      </c>
      <c r="O17" s="11">
        <f>'[1]MGN Liner Weekly Avail - 16 wks'!D8+'[1]MGN Liner Weekly Avail - 16 wks'!E8</f>
        <v>0</v>
      </c>
      <c r="P17" s="11">
        <f>'[1]MGN Liner Weekly Avail - 16 wks'!F8+'[1]MGN Liner Weekly Avail - 16 wks'!G8+'[1]MGN Liner Weekly Avail - 16 wks'!H8</f>
        <v>0</v>
      </c>
      <c r="Q17" s="11">
        <f>'[1]MGN Liner Weekly Avail - 16 wks'!I8+'[1]MGN Liner Weekly Avail - 16 wks'!J8+'[1]MGN Liner Weekly Avail - 16 wks'!K8</f>
        <v>0</v>
      </c>
      <c r="R17" s="11">
        <f>'[1]MGN Liner Weekly Avail - 16 wks'!L8+'[1]MGN Liner Weekly Avail - 16 wks'!M8</f>
        <v>0</v>
      </c>
      <c r="S17" s="11">
        <f>'[1]MGN Liner Weekly Avail - 16 wks'!N8+'[1]MGN Liner Weekly Avail - 16 wks'!O8+'[1]MGN Liner Weekly Avail - 16 wks'!P8</f>
        <v>11976</v>
      </c>
      <c r="T17" s="11">
        <f>'[1]MGN Liner Weekly Avail - 16 wks'!Q8+'[1]MGN Liner Weekly Avail - 16 wks'!R8</f>
        <v>0</v>
      </c>
      <c r="U17" s="11">
        <f>'[1]MGN Liner Weekly Avail - 16 wks'!S8+'[1]MGN Liner Weekly Avail - 16 wks'!T8</f>
        <v>0</v>
      </c>
      <c r="V17" s="11">
        <f>'[1]MGN Liner Weekly Avail - 16 wks'!U8+'[1]MGN Liner Weekly Avail - 16 wks'!V8</f>
        <v>0</v>
      </c>
      <c r="W17" s="11">
        <f>'[1]MGN Liner Weekly Avail - 16 wks'!W8+'[1]MGN Liner Weekly Avail - 16 wks'!X8</f>
        <v>15000</v>
      </c>
      <c r="X17" s="58">
        <f>'[1]MGN Liner Weekly Avail - 16 wks'!Y8+'[1]MGN Liner Weekly Avail - 16 wks'!Z8+'[1]MGN Liner Weekly Avail - 16 wks'!AA8</f>
        <v>0</v>
      </c>
      <c r="Y17" s="56">
        <f t="shared" si="1"/>
        <v>26976</v>
      </c>
      <c r="Z17" s="46"/>
      <c r="AA17" s="40" t="s">
        <v>7</v>
      </c>
      <c r="AB17" s="28">
        <f>+G17*Y17</f>
        <v>49366.080000000002</v>
      </c>
    </row>
    <row r="18" spans="1:28" ht="12.75" x14ac:dyDescent="0.2">
      <c r="A18" s="44" t="s">
        <v>6</v>
      </c>
      <c r="B18" s="10" t="s">
        <v>7</v>
      </c>
      <c r="C18" s="19" t="str">
        <f>'[1]MGN Liner Weekly Avail - 14 wks'!A9</f>
        <v>Agapanthus Fireworks</v>
      </c>
      <c r="D18" s="19" t="str">
        <f>'[1]MGN Liner Weekly Avail - 14 wks'!B9</f>
        <v>G00013</v>
      </c>
      <c r="E18" s="1">
        <v>72</v>
      </c>
      <c r="F18" s="26">
        <v>0.25</v>
      </c>
      <c r="G18" s="72">
        <v>1.83</v>
      </c>
      <c r="H18" s="72">
        <f t="shared" si="0"/>
        <v>149.76</v>
      </c>
      <c r="I18" s="10" t="s">
        <v>111</v>
      </c>
      <c r="J18" s="29"/>
      <c r="K18" s="29"/>
      <c r="L18" s="11">
        <f t="shared" si="3"/>
        <v>0</v>
      </c>
      <c r="M18" s="29"/>
      <c r="N18" s="11">
        <f>'[1]MGN Liner Weekly Avail - 16 wks'!C9</f>
        <v>0</v>
      </c>
      <c r="O18" s="11">
        <f>'[1]MGN Liner Weekly Avail - 16 wks'!D9+'[1]MGN Liner Weekly Avail - 16 wks'!E9</f>
        <v>0</v>
      </c>
      <c r="P18" s="11">
        <f>'[1]MGN Liner Weekly Avail - 16 wks'!F9+'[1]MGN Liner Weekly Avail - 16 wks'!G9+'[1]MGN Liner Weekly Avail - 16 wks'!H9</f>
        <v>0</v>
      </c>
      <c r="Q18" s="11">
        <f>'[1]MGN Liner Weekly Avail - 16 wks'!I9+'[1]MGN Liner Weekly Avail - 16 wks'!J9+'[1]MGN Liner Weekly Avail - 16 wks'!K9</f>
        <v>0</v>
      </c>
      <c r="R18" s="11">
        <f>'[1]MGN Liner Weekly Avail - 16 wks'!L9+'[1]MGN Liner Weekly Avail - 16 wks'!M9</f>
        <v>0</v>
      </c>
      <c r="S18" s="11">
        <f>'[1]MGN Liner Weekly Avail - 16 wks'!N9+'[1]MGN Liner Weekly Avail - 16 wks'!O9+'[1]MGN Liner Weekly Avail - 16 wks'!P9</f>
        <v>500</v>
      </c>
      <c r="T18" s="11">
        <f>'[1]MGN Liner Weekly Avail - 16 wks'!Q9+'[1]MGN Liner Weekly Avail - 16 wks'!R9</f>
        <v>0</v>
      </c>
      <c r="U18" s="11">
        <f>'[1]MGN Liner Weekly Avail - 16 wks'!S9+'[1]MGN Liner Weekly Avail - 16 wks'!T9</f>
        <v>0</v>
      </c>
      <c r="V18" s="11">
        <f>'[1]MGN Liner Weekly Avail - 16 wks'!U9+'[1]MGN Liner Weekly Avail - 16 wks'!V9</f>
        <v>0</v>
      </c>
      <c r="W18" s="11">
        <f>'[1]MGN Liner Weekly Avail - 16 wks'!W9+'[1]MGN Liner Weekly Avail - 16 wks'!X9</f>
        <v>0</v>
      </c>
      <c r="X18" s="58">
        <f>'[1]MGN Liner Weekly Avail - 16 wks'!Y9+'[1]MGN Liner Weekly Avail - 16 wks'!Z9+'[1]MGN Liner Weekly Avail - 16 wks'!AA9</f>
        <v>0</v>
      </c>
      <c r="Y18" s="56">
        <f t="shared" si="1"/>
        <v>500</v>
      </c>
      <c r="Z18" s="46"/>
      <c r="AA18" s="40" t="s">
        <v>7</v>
      </c>
      <c r="AB18" s="28">
        <f>+G18*Y18</f>
        <v>915</v>
      </c>
    </row>
    <row r="19" spans="1:28" ht="12.75" x14ac:dyDescent="0.2">
      <c r="A19" s="44" t="s">
        <v>6</v>
      </c>
      <c r="B19" s="10" t="s">
        <v>7</v>
      </c>
      <c r="C19" s="19" t="str">
        <f>'[1]MGN Liner Weekly Avail - 14 wks'!A10</f>
        <v>Agapanthus Flower of Love</v>
      </c>
      <c r="D19" s="19" t="str">
        <f>'[1]MGN Liner Weekly Avail - 14 wks'!B10</f>
        <v>G01256</v>
      </c>
      <c r="E19" s="1">
        <v>72</v>
      </c>
      <c r="F19" s="26">
        <v>0.25</v>
      </c>
      <c r="G19" s="72">
        <v>1.83</v>
      </c>
      <c r="H19" s="72">
        <f t="shared" si="0"/>
        <v>149.76</v>
      </c>
      <c r="I19" s="10" t="s">
        <v>111</v>
      </c>
      <c r="J19" s="29"/>
      <c r="K19" s="29"/>
      <c r="L19" s="11">
        <f t="shared" si="3"/>
        <v>0</v>
      </c>
      <c r="M19" s="29"/>
      <c r="N19" s="11">
        <f>'[1]MGN Liner Weekly Avail - 16 wks'!C10</f>
        <v>0</v>
      </c>
      <c r="O19" s="11">
        <f>'[1]MGN Liner Weekly Avail - 16 wks'!D10+'[1]MGN Liner Weekly Avail - 16 wks'!E10</f>
        <v>0</v>
      </c>
      <c r="P19" s="11">
        <f>'[1]MGN Liner Weekly Avail - 16 wks'!F10+'[1]MGN Liner Weekly Avail - 16 wks'!G10+'[1]MGN Liner Weekly Avail - 16 wks'!H10</f>
        <v>0</v>
      </c>
      <c r="Q19" s="11">
        <f>'[1]MGN Liner Weekly Avail - 16 wks'!I10+'[1]MGN Liner Weekly Avail - 16 wks'!J10+'[1]MGN Liner Weekly Avail - 16 wks'!K10</f>
        <v>0</v>
      </c>
      <c r="R19" s="11">
        <f>'[1]MGN Liner Weekly Avail - 16 wks'!L10+'[1]MGN Liner Weekly Avail - 16 wks'!M10</f>
        <v>0</v>
      </c>
      <c r="S19" s="11">
        <f>'[1]MGN Liner Weekly Avail - 16 wks'!N10+'[1]MGN Liner Weekly Avail - 16 wks'!O10+'[1]MGN Liner Weekly Avail - 16 wks'!P10</f>
        <v>0</v>
      </c>
      <c r="T19" s="11">
        <f>'[1]MGN Liner Weekly Avail - 16 wks'!Q10+'[1]MGN Liner Weekly Avail - 16 wks'!R10</f>
        <v>0</v>
      </c>
      <c r="U19" s="11">
        <f>'[1]MGN Liner Weekly Avail - 16 wks'!S10+'[1]MGN Liner Weekly Avail - 16 wks'!T10</f>
        <v>0</v>
      </c>
      <c r="V19" s="11">
        <f>'[1]MGN Liner Weekly Avail - 16 wks'!U10+'[1]MGN Liner Weekly Avail - 16 wks'!V10</f>
        <v>0</v>
      </c>
      <c r="W19" s="11">
        <f>'[1]MGN Liner Weekly Avail - 16 wks'!W10+'[1]MGN Liner Weekly Avail - 16 wks'!X10</f>
        <v>7000</v>
      </c>
      <c r="X19" s="58">
        <f>'[1]MGN Liner Weekly Avail - 16 wks'!Y10+'[1]MGN Liner Weekly Avail - 16 wks'!Z10+'[1]MGN Liner Weekly Avail - 16 wks'!AA10</f>
        <v>0</v>
      </c>
      <c r="Y19" s="56">
        <f t="shared" si="1"/>
        <v>7000</v>
      </c>
      <c r="Z19" s="46"/>
      <c r="AA19" s="40" t="s">
        <v>7</v>
      </c>
      <c r="AB19" s="28">
        <f>+G19*Y19</f>
        <v>12810</v>
      </c>
    </row>
    <row r="20" spans="1:28" ht="12.75" hidden="1" x14ac:dyDescent="0.2">
      <c r="A20" s="44" t="s">
        <v>6</v>
      </c>
      <c r="B20" s="2" t="s">
        <v>7</v>
      </c>
      <c r="C20" s="9" t="s">
        <v>17</v>
      </c>
      <c r="D20" s="9"/>
      <c r="E20" s="10">
        <v>72</v>
      </c>
      <c r="F20" s="6"/>
      <c r="G20" s="72">
        <v>0.5</v>
      </c>
      <c r="H20" s="72">
        <f t="shared" si="0"/>
        <v>36</v>
      </c>
      <c r="I20" s="4" t="s">
        <v>9</v>
      </c>
      <c r="J20" s="5"/>
      <c r="K20" s="11">
        <v>2016</v>
      </c>
      <c r="L20" s="11">
        <f t="shared" si="3"/>
        <v>2016</v>
      </c>
      <c r="M20" s="11"/>
      <c r="N20" s="11"/>
      <c r="O20" s="11"/>
      <c r="P20" s="11"/>
      <c r="Q20" s="11"/>
      <c r="R20" s="11"/>
      <c r="S20" s="11"/>
      <c r="T20" s="11"/>
      <c r="U20" s="11"/>
      <c r="V20" s="11"/>
      <c r="W20" s="11"/>
      <c r="X20" s="58"/>
      <c r="Y20" s="56">
        <f t="shared" si="1"/>
        <v>4032</v>
      </c>
      <c r="Z20" s="45" t="s">
        <v>18</v>
      </c>
      <c r="AA20" s="39" t="s">
        <v>7</v>
      </c>
      <c r="AB20" s="7">
        <f>+Y20*G20</f>
        <v>2016</v>
      </c>
    </row>
    <row r="21" spans="1:28" ht="12.75" hidden="1" x14ac:dyDescent="0.2">
      <c r="A21" s="44" t="s">
        <v>6</v>
      </c>
      <c r="B21" s="2" t="s">
        <v>7</v>
      </c>
      <c r="C21" s="13" t="s">
        <v>19</v>
      </c>
      <c r="D21" s="13"/>
      <c r="E21" s="10">
        <v>72</v>
      </c>
      <c r="F21" s="26">
        <v>0.25</v>
      </c>
      <c r="G21" s="72">
        <v>1.53</v>
      </c>
      <c r="H21" s="72">
        <f t="shared" si="0"/>
        <v>128.16</v>
      </c>
      <c r="I21" s="4" t="s">
        <v>9</v>
      </c>
      <c r="J21" s="5"/>
      <c r="K21" s="11"/>
      <c r="L21" s="11">
        <f t="shared" si="3"/>
        <v>0</v>
      </c>
      <c r="M21" s="11"/>
      <c r="N21" s="11"/>
      <c r="O21" s="11"/>
      <c r="P21" s="11"/>
      <c r="Q21" s="11">
        <v>3024</v>
      </c>
      <c r="R21" s="11"/>
      <c r="S21" s="11"/>
      <c r="T21" s="11"/>
      <c r="U21" s="11"/>
      <c r="V21" s="11"/>
      <c r="W21" s="11"/>
      <c r="X21" s="58"/>
      <c r="Y21" s="56">
        <f t="shared" si="1"/>
        <v>3024</v>
      </c>
      <c r="Z21" s="45" t="s">
        <v>20</v>
      </c>
      <c r="AA21" s="39" t="s">
        <v>7</v>
      </c>
      <c r="AB21" s="7">
        <f>+Y21*G21</f>
        <v>4626.72</v>
      </c>
    </row>
    <row r="22" spans="1:28" ht="12.75" x14ac:dyDescent="0.2">
      <c r="A22" s="44" t="s">
        <v>6</v>
      </c>
      <c r="B22" s="10" t="s">
        <v>7</v>
      </c>
      <c r="C22" s="19" t="str">
        <f>'[1]MGN Liner Weekly Avail - 14 wks'!A11</f>
        <v>Agapanthus Midnight Sky</v>
      </c>
      <c r="D22" s="19" t="str">
        <f>'[1]MGN Liner Weekly Avail - 14 wks'!B11</f>
        <v>G01997</v>
      </c>
      <c r="E22" s="1">
        <v>72</v>
      </c>
      <c r="F22" s="26">
        <v>0.25</v>
      </c>
      <c r="G22" s="72">
        <v>1.83</v>
      </c>
      <c r="H22" s="72">
        <f t="shared" si="0"/>
        <v>149.76</v>
      </c>
      <c r="I22" s="10" t="s">
        <v>111</v>
      </c>
      <c r="J22" s="29"/>
      <c r="K22" s="29"/>
      <c r="L22" s="11">
        <f t="shared" si="3"/>
        <v>0</v>
      </c>
      <c r="M22" s="29"/>
      <c r="N22" s="11">
        <f>'[1]MGN Liner Weekly Avail - 16 wks'!C11</f>
        <v>0</v>
      </c>
      <c r="O22" s="11">
        <f>'[1]MGN Liner Weekly Avail - 16 wks'!D11+'[1]MGN Liner Weekly Avail - 16 wks'!E11</f>
        <v>0</v>
      </c>
      <c r="P22" s="11">
        <f>'[1]MGN Liner Weekly Avail - 16 wks'!F11+'[1]MGN Liner Weekly Avail - 16 wks'!G11+'[1]MGN Liner Weekly Avail - 16 wks'!H11</f>
        <v>0</v>
      </c>
      <c r="Q22" s="11">
        <f>'[1]MGN Liner Weekly Avail - 16 wks'!I11+'[1]MGN Liner Weekly Avail - 16 wks'!J11+'[1]MGN Liner Weekly Avail - 16 wks'!K11</f>
        <v>0</v>
      </c>
      <c r="R22" s="11">
        <f>'[1]MGN Liner Weekly Avail - 16 wks'!L11+'[1]MGN Liner Weekly Avail - 16 wks'!M11</f>
        <v>0</v>
      </c>
      <c r="S22" s="11">
        <f>'[1]MGN Liner Weekly Avail - 16 wks'!N11+'[1]MGN Liner Weekly Avail - 16 wks'!O11+'[1]MGN Liner Weekly Avail - 16 wks'!P11</f>
        <v>2500</v>
      </c>
      <c r="T22" s="11">
        <f>'[1]MGN Liner Weekly Avail - 16 wks'!Q11+'[1]MGN Liner Weekly Avail - 16 wks'!R11</f>
        <v>0</v>
      </c>
      <c r="U22" s="11">
        <f>'[1]MGN Liner Weekly Avail - 16 wks'!S11+'[1]MGN Liner Weekly Avail - 16 wks'!T11</f>
        <v>0</v>
      </c>
      <c r="V22" s="11">
        <f>'[1]MGN Liner Weekly Avail - 16 wks'!U11+'[1]MGN Liner Weekly Avail - 16 wks'!V11</f>
        <v>0</v>
      </c>
      <c r="W22" s="11">
        <f>'[1]MGN Liner Weekly Avail - 16 wks'!W11+'[1]MGN Liner Weekly Avail - 16 wks'!X11</f>
        <v>0</v>
      </c>
      <c r="X22" s="58">
        <f>'[1]MGN Liner Weekly Avail - 16 wks'!Y11+'[1]MGN Liner Weekly Avail - 16 wks'!Z11+'[1]MGN Liner Weekly Avail - 16 wks'!AA11</f>
        <v>0</v>
      </c>
      <c r="Y22" s="56">
        <f t="shared" si="1"/>
        <v>2500</v>
      </c>
      <c r="Z22" s="46"/>
      <c r="AA22" s="40" t="s">
        <v>7</v>
      </c>
      <c r="AB22" s="28">
        <f>+G22*Y22</f>
        <v>4575</v>
      </c>
    </row>
    <row r="23" spans="1:28" ht="12.75" hidden="1" x14ac:dyDescent="0.2">
      <c r="A23" s="44" t="s">
        <v>6</v>
      </c>
      <c r="B23" s="2" t="s">
        <v>7</v>
      </c>
      <c r="C23" s="9" t="s">
        <v>21</v>
      </c>
      <c r="D23" s="9"/>
      <c r="E23" s="10">
        <v>72</v>
      </c>
      <c r="F23" s="6"/>
      <c r="G23" s="72">
        <v>1</v>
      </c>
      <c r="H23" s="72">
        <f t="shared" si="0"/>
        <v>72</v>
      </c>
      <c r="I23" s="4" t="s">
        <v>9</v>
      </c>
      <c r="J23" s="5"/>
      <c r="K23" s="11">
        <v>360</v>
      </c>
      <c r="L23" s="11">
        <f t="shared" si="3"/>
        <v>360</v>
      </c>
      <c r="M23" s="11"/>
      <c r="N23" s="11"/>
      <c r="O23" s="11"/>
      <c r="P23" s="11"/>
      <c r="Q23" s="11"/>
      <c r="R23" s="11"/>
      <c r="S23" s="11"/>
      <c r="T23" s="11"/>
      <c r="U23" s="11"/>
      <c r="V23" s="11"/>
      <c r="W23" s="11"/>
      <c r="X23" s="58"/>
      <c r="Y23" s="56">
        <f t="shared" si="1"/>
        <v>720</v>
      </c>
      <c r="Z23" s="45" t="s">
        <v>22</v>
      </c>
      <c r="AA23" s="39" t="s">
        <v>7</v>
      </c>
      <c r="AB23" s="7">
        <f>+Y23*G23</f>
        <v>720</v>
      </c>
    </row>
    <row r="24" spans="1:28" ht="12.75" x14ac:dyDescent="0.2">
      <c r="A24" s="44" t="s">
        <v>6</v>
      </c>
      <c r="B24" s="10" t="s">
        <v>7</v>
      </c>
      <c r="C24" s="19" t="str">
        <f>'[1]MGN Liner Weekly Avail - 14 wks'!A13</f>
        <v>Agapanthus Poppin Purple</v>
      </c>
      <c r="D24" s="19" t="str">
        <f>'[1]MGN Liner Weekly Avail - 14 wks'!B13</f>
        <v>G01257</v>
      </c>
      <c r="E24" s="1">
        <v>72</v>
      </c>
      <c r="F24" s="26">
        <v>0.3</v>
      </c>
      <c r="G24" s="72">
        <v>1.83</v>
      </c>
      <c r="H24" s="72">
        <f t="shared" si="0"/>
        <v>153.35999999999999</v>
      </c>
      <c r="I24" s="10" t="s">
        <v>111</v>
      </c>
      <c r="J24" s="29"/>
      <c r="K24" s="29"/>
      <c r="L24" s="11">
        <f t="shared" si="3"/>
        <v>0</v>
      </c>
      <c r="M24" s="29"/>
      <c r="N24" s="11">
        <f>'[1]MGN Liner Weekly Avail - 16 wks'!C13</f>
        <v>0</v>
      </c>
      <c r="O24" s="11">
        <f>'[1]MGN Liner Weekly Avail - 16 wks'!D13+'[1]MGN Liner Weekly Avail - 16 wks'!E13</f>
        <v>0</v>
      </c>
      <c r="P24" s="11">
        <f>'[1]MGN Liner Weekly Avail - 16 wks'!F13+'[1]MGN Liner Weekly Avail - 16 wks'!G13+'[1]MGN Liner Weekly Avail - 16 wks'!H13</f>
        <v>0</v>
      </c>
      <c r="Q24" s="11">
        <f>'[1]MGN Liner Weekly Avail - 16 wks'!I13+'[1]MGN Liner Weekly Avail - 16 wks'!J13+'[1]MGN Liner Weekly Avail - 16 wks'!K13</f>
        <v>0</v>
      </c>
      <c r="R24" s="11">
        <f>'[1]MGN Liner Weekly Avail - 16 wks'!L13+'[1]MGN Liner Weekly Avail - 16 wks'!M13</f>
        <v>15000</v>
      </c>
      <c r="S24" s="11">
        <f>'[1]MGN Liner Weekly Avail - 16 wks'!N13+'[1]MGN Liner Weekly Avail - 16 wks'!O13+'[1]MGN Liner Weekly Avail - 16 wks'!P13</f>
        <v>28000</v>
      </c>
      <c r="T24" s="11">
        <f>'[1]MGN Liner Weekly Avail - 16 wks'!Q13+'[1]MGN Liner Weekly Avail - 16 wks'!R13</f>
        <v>0</v>
      </c>
      <c r="U24" s="11">
        <f>'[1]MGN Liner Weekly Avail - 16 wks'!S13+'[1]MGN Liner Weekly Avail - 16 wks'!T13</f>
        <v>0</v>
      </c>
      <c r="V24" s="11">
        <f>'[1]MGN Liner Weekly Avail - 16 wks'!U13+'[1]MGN Liner Weekly Avail - 16 wks'!V13</f>
        <v>0</v>
      </c>
      <c r="W24" s="11">
        <f>'[1]MGN Liner Weekly Avail - 16 wks'!W13+'[1]MGN Liner Weekly Avail - 16 wks'!X13</f>
        <v>10000</v>
      </c>
      <c r="X24" s="58">
        <f>'[1]MGN Liner Weekly Avail - 16 wks'!Y13+'[1]MGN Liner Weekly Avail - 16 wks'!Z13+'[1]MGN Liner Weekly Avail - 16 wks'!AA13</f>
        <v>0</v>
      </c>
      <c r="Y24" s="56">
        <f t="shared" si="1"/>
        <v>53000</v>
      </c>
      <c r="Z24" s="46"/>
      <c r="AA24" s="40" t="s">
        <v>7</v>
      </c>
      <c r="AB24" s="28">
        <f>+G24*Y24</f>
        <v>96990</v>
      </c>
    </row>
    <row r="25" spans="1:28" s="18" customFormat="1" ht="12.75" x14ac:dyDescent="0.2">
      <c r="A25" s="44" t="s">
        <v>6</v>
      </c>
      <c r="B25" s="10" t="s">
        <v>7</v>
      </c>
      <c r="C25" s="19" t="str">
        <f>'[1]MGN Liner Weekly Avail - 14 wks'!A14</f>
        <v>Agapanthus Poppin Star</v>
      </c>
      <c r="D25" s="19" t="str">
        <f>'[1]MGN Liner Weekly Avail - 14 wks'!B14</f>
        <v>G01258</v>
      </c>
      <c r="E25" s="1">
        <v>72</v>
      </c>
      <c r="F25" s="26">
        <v>0.3</v>
      </c>
      <c r="G25" s="72">
        <v>1.83</v>
      </c>
      <c r="H25" s="72">
        <f t="shared" si="0"/>
        <v>153.35999999999999</v>
      </c>
      <c r="I25" s="10" t="s">
        <v>111</v>
      </c>
      <c r="J25" s="29"/>
      <c r="K25" s="29"/>
      <c r="L25" s="11">
        <f t="shared" si="3"/>
        <v>0</v>
      </c>
      <c r="M25" s="29"/>
      <c r="N25" s="11">
        <f>'[1]MGN Liner Weekly Avail - 16 wks'!C57</f>
        <v>0</v>
      </c>
      <c r="O25" s="11">
        <f>'[1]MGN Liner Weekly Avail - 16 wks'!D57+'[1]MGN Liner Weekly Avail - 16 wks'!E57</f>
        <v>0</v>
      </c>
      <c r="P25" s="11">
        <f>'[1]MGN Liner Weekly Avail - 16 wks'!F14+'[1]MGN Liner Weekly Avail - 16 wks'!G14+'[1]MGN Liner Weekly Avail - 16 wks'!H14</f>
        <v>0</v>
      </c>
      <c r="Q25" s="11">
        <f>'[1]MGN Liner Weekly Avail - 16 wks'!I14+'[1]MGN Liner Weekly Avail - 16 wks'!J14+'[1]MGN Liner Weekly Avail - 16 wks'!K14</f>
        <v>0</v>
      </c>
      <c r="R25" s="11">
        <f>'[1]MGN Liner Weekly Avail - 16 wks'!L14+'[1]MGN Liner Weekly Avail - 16 wks'!M14</f>
        <v>0</v>
      </c>
      <c r="S25" s="11">
        <f>'[1]MGN Liner Weekly Avail - 16 wks'!N14+'[1]MGN Liner Weekly Avail - 16 wks'!O14+'[1]MGN Liner Weekly Avail - 16 wks'!P14</f>
        <v>0</v>
      </c>
      <c r="T25" s="11">
        <f>'[1]MGN Liner Weekly Avail - 16 wks'!Q14+'[1]MGN Liner Weekly Avail - 16 wks'!R14</f>
        <v>0</v>
      </c>
      <c r="U25" s="11">
        <f>'[1]MGN Liner Weekly Avail - 16 wks'!S14+'[1]MGN Liner Weekly Avail - 16 wks'!T14</f>
        <v>0</v>
      </c>
      <c r="V25" s="11">
        <f>'[1]MGN Liner Weekly Avail - 16 wks'!U14+'[1]MGN Liner Weekly Avail - 16 wks'!V14</f>
        <v>0</v>
      </c>
      <c r="W25" s="11">
        <f>'[1]MGN Liner Weekly Avail - 16 wks'!W14+'[1]MGN Liner Weekly Avail - 16 wks'!X14</f>
        <v>2000</v>
      </c>
      <c r="X25" s="58">
        <f>'[1]MGN Liner Weekly Avail - 16 wks'!Y14+'[1]MGN Liner Weekly Avail - 16 wks'!Z14+'[1]MGN Liner Weekly Avail - 16 wks'!AA14</f>
        <v>0</v>
      </c>
      <c r="Y25" s="56">
        <f t="shared" si="1"/>
        <v>2000</v>
      </c>
      <c r="Z25" s="46"/>
      <c r="AA25" s="40" t="s">
        <v>7</v>
      </c>
      <c r="AB25" s="28">
        <f>+G25*Y25</f>
        <v>3660</v>
      </c>
    </row>
    <row r="26" spans="1:28" ht="12.75" hidden="1" x14ac:dyDescent="0.2">
      <c r="A26" s="44" t="s">
        <v>6</v>
      </c>
      <c r="B26" s="2" t="s">
        <v>7</v>
      </c>
      <c r="C26" s="14" t="s">
        <v>23</v>
      </c>
      <c r="D26" s="14"/>
      <c r="E26" s="10">
        <v>72</v>
      </c>
      <c r="F26" s="26">
        <v>0.25</v>
      </c>
      <c r="G26" s="72">
        <v>1</v>
      </c>
      <c r="H26" s="72">
        <f t="shared" si="0"/>
        <v>90</v>
      </c>
      <c r="I26" s="4" t="s">
        <v>9</v>
      </c>
      <c r="J26" s="5"/>
      <c r="K26" s="11"/>
      <c r="L26" s="11">
        <f t="shared" si="3"/>
        <v>0</v>
      </c>
      <c r="M26" s="11"/>
      <c r="N26" s="11"/>
      <c r="O26" s="11"/>
      <c r="P26" s="11"/>
      <c r="Q26" s="11"/>
      <c r="R26" s="11">
        <v>2016</v>
      </c>
      <c r="S26" s="11"/>
      <c r="T26" s="11"/>
      <c r="U26" s="11"/>
      <c r="V26" s="11"/>
      <c r="W26" s="11"/>
      <c r="X26" s="58"/>
      <c r="Y26" s="56">
        <f t="shared" si="1"/>
        <v>2016</v>
      </c>
      <c r="Z26" s="45" t="s">
        <v>24</v>
      </c>
      <c r="AA26" s="39" t="s">
        <v>7</v>
      </c>
      <c r="AB26" s="7">
        <f t="shared" ref="AB26:AB47" si="4">+Y26*G26</f>
        <v>2016</v>
      </c>
    </row>
    <row r="27" spans="1:28" ht="12.75" hidden="1" x14ac:dyDescent="0.2">
      <c r="A27" s="44" t="s">
        <v>6</v>
      </c>
      <c r="B27" s="2" t="s">
        <v>25</v>
      </c>
      <c r="C27" s="9" t="s">
        <v>31</v>
      </c>
      <c r="D27" s="9"/>
      <c r="E27" s="10">
        <v>72</v>
      </c>
      <c r="F27" s="6"/>
      <c r="G27" s="72">
        <v>2.08</v>
      </c>
      <c r="H27" s="72">
        <f t="shared" si="0"/>
        <v>149.76</v>
      </c>
      <c r="I27" s="4" t="s">
        <v>9</v>
      </c>
      <c r="J27" s="5"/>
      <c r="K27" s="11">
        <v>288</v>
      </c>
      <c r="L27" s="11">
        <f t="shared" si="3"/>
        <v>288</v>
      </c>
      <c r="M27" s="96">
        <v>0</v>
      </c>
      <c r="N27" s="11">
        <v>1008</v>
      </c>
      <c r="O27" s="11">
        <v>3024</v>
      </c>
      <c r="P27" s="11">
        <v>1008</v>
      </c>
      <c r="Q27" s="11">
        <v>216</v>
      </c>
      <c r="R27" s="11">
        <v>1008</v>
      </c>
      <c r="S27" s="11">
        <v>1008</v>
      </c>
      <c r="T27" s="11">
        <v>0</v>
      </c>
      <c r="U27" s="11">
        <v>0</v>
      </c>
      <c r="V27" s="11">
        <v>1008</v>
      </c>
      <c r="W27" s="11">
        <v>1008</v>
      </c>
      <c r="X27" s="58">
        <v>1008</v>
      </c>
      <c r="Y27" s="56">
        <f t="shared" si="1"/>
        <v>10872</v>
      </c>
      <c r="Z27" s="45" t="s">
        <v>15</v>
      </c>
      <c r="AA27" s="39" t="s">
        <v>25</v>
      </c>
      <c r="AB27" s="7">
        <f t="shared" si="4"/>
        <v>22613.760000000002</v>
      </c>
    </row>
    <row r="28" spans="1:28" s="16" customFormat="1" ht="12.75" hidden="1" x14ac:dyDescent="0.2">
      <c r="A28" s="44" t="s">
        <v>6</v>
      </c>
      <c r="B28" s="2" t="s">
        <v>25</v>
      </c>
      <c r="C28" s="14" t="s">
        <v>26</v>
      </c>
      <c r="D28" s="14"/>
      <c r="E28" s="10">
        <v>72</v>
      </c>
      <c r="F28" s="88"/>
      <c r="G28" s="86">
        <v>1.52</v>
      </c>
      <c r="H28" s="72">
        <f t="shared" si="0"/>
        <v>109.44</v>
      </c>
      <c r="I28" s="4" t="s">
        <v>9</v>
      </c>
      <c r="J28" s="5"/>
      <c r="K28" s="11">
        <v>2016</v>
      </c>
      <c r="L28" s="11">
        <f t="shared" si="3"/>
        <v>2016</v>
      </c>
      <c r="M28" s="96">
        <v>0</v>
      </c>
      <c r="N28" s="11">
        <v>0</v>
      </c>
      <c r="O28" s="11">
        <v>6984</v>
      </c>
      <c r="P28" s="11">
        <v>5040</v>
      </c>
      <c r="Q28" s="11">
        <v>1008</v>
      </c>
      <c r="R28" s="11">
        <v>1008</v>
      </c>
      <c r="S28" s="11">
        <v>1008</v>
      </c>
      <c r="T28" s="11">
        <v>1008</v>
      </c>
      <c r="U28" s="11">
        <v>432</v>
      </c>
      <c r="V28" s="11">
        <v>0</v>
      </c>
      <c r="W28" s="11">
        <v>0</v>
      </c>
      <c r="X28" s="58">
        <v>1008</v>
      </c>
      <c r="Y28" s="56">
        <f t="shared" si="1"/>
        <v>21528</v>
      </c>
      <c r="Z28" s="45" t="s">
        <v>18</v>
      </c>
      <c r="AA28" s="39" t="s">
        <v>25</v>
      </c>
      <c r="AB28" s="7">
        <f t="shared" si="4"/>
        <v>32722.560000000001</v>
      </c>
    </row>
    <row r="29" spans="1:28" ht="12.75" hidden="1" x14ac:dyDescent="0.2">
      <c r="A29" s="44" t="s">
        <v>6</v>
      </c>
      <c r="B29" s="2" t="s">
        <v>25</v>
      </c>
      <c r="C29" s="14" t="s">
        <v>26</v>
      </c>
      <c r="D29" s="14"/>
      <c r="E29" s="10" t="s">
        <v>27</v>
      </c>
      <c r="F29" s="88"/>
      <c r="G29" s="86">
        <v>1.25</v>
      </c>
      <c r="H29" s="72">
        <f t="shared" si="0"/>
        <v>0</v>
      </c>
      <c r="I29" s="4" t="s">
        <v>9</v>
      </c>
      <c r="J29" s="5"/>
      <c r="K29" s="11">
        <v>5000</v>
      </c>
      <c r="L29" s="11">
        <f t="shared" si="3"/>
        <v>5000</v>
      </c>
      <c r="M29" s="11"/>
      <c r="N29" s="11"/>
      <c r="O29" s="11"/>
      <c r="P29" s="11"/>
      <c r="Q29" s="11"/>
      <c r="R29" s="11"/>
      <c r="S29" s="11"/>
      <c r="T29" s="11"/>
      <c r="U29" s="11"/>
      <c r="V29" s="11"/>
      <c r="W29" s="11"/>
      <c r="X29" s="58"/>
      <c r="Y29" s="56">
        <f t="shared" si="1"/>
        <v>10000</v>
      </c>
      <c r="Z29" s="45" t="s">
        <v>28</v>
      </c>
      <c r="AA29" s="39" t="s">
        <v>25</v>
      </c>
      <c r="AB29" s="7">
        <f t="shared" si="4"/>
        <v>12500</v>
      </c>
    </row>
    <row r="30" spans="1:28" ht="12.75" hidden="1" x14ac:dyDescent="0.2">
      <c r="A30" s="44" t="s">
        <v>6</v>
      </c>
      <c r="B30" s="2" t="s">
        <v>25</v>
      </c>
      <c r="C30" s="9" t="s">
        <v>29</v>
      </c>
      <c r="D30" s="9"/>
      <c r="E30" s="10">
        <v>72</v>
      </c>
      <c r="F30" s="6"/>
      <c r="G30" s="72">
        <v>1</v>
      </c>
      <c r="H30" s="72">
        <f t="shared" si="0"/>
        <v>72</v>
      </c>
      <c r="I30" s="4" t="s">
        <v>9</v>
      </c>
      <c r="J30" s="5"/>
      <c r="K30" s="11">
        <v>10008</v>
      </c>
      <c r="L30" s="11">
        <f t="shared" si="3"/>
        <v>10008</v>
      </c>
      <c r="M30" s="96">
        <v>8064</v>
      </c>
      <c r="N30" s="11">
        <v>8064</v>
      </c>
      <c r="O30" s="11">
        <v>7848</v>
      </c>
      <c r="P30" s="11">
        <v>8064</v>
      </c>
      <c r="Q30" s="11">
        <v>7560</v>
      </c>
      <c r="R30" s="11">
        <v>8064</v>
      </c>
      <c r="S30" s="11">
        <v>8064</v>
      </c>
      <c r="T30" s="11">
        <v>8064</v>
      </c>
      <c r="U30" s="11">
        <v>7488</v>
      </c>
      <c r="V30" s="11">
        <v>8064</v>
      </c>
      <c r="W30" s="11">
        <v>8064</v>
      </c>
      <c r="X30" s="58">
        <v>8064</v>
      </c>
      <c r="Y30" s="56">
        <f t="shared" si="1"/>
        <v>115488</v>
      </c>
      <c r="Z30" s="45" t="s">
        <v>18</v>
      </c>
      <c r="AA30" s="39" t="s">
        <v>25</v>
      </c>
      <c r="AB30" s="7">
        <f t="shared" si="4"/>
        <v>115488</v>
      </c>
    </row>
    <row r="31" spans="1:28" ht="12.75" hidden="1" x14ac:dyDescent="0.2">
      <c r="A31" s="44" t="s">
        <v>6</v>
      </c>
      <c r="B31" s="2" t="s">
        <v>25</v>
      </c>
      <c r="C31" s="9" t="s">
        <v>29</v>
      </c>
      <c r="D31" s="9"/>
      <c r="E31" s="10">
        <v>24</v>
      </c>
      <c r="F31" s="6"/>
      <c r="G31" s="72">
        <v>3.35</v>
      </c>
      <c r="H31" s="72">
        <f t="shared" si="0"/>
        <v>80.400000000000006</v>
      </c>
      <c r="I31" s="4" t="s">
        <v>9</v>
      </c>
      <c r="J31" s="5"/>
      <c r="K31" s="11">
        <v>480</v>
      </c>
      <c r="L31" s="11">
        <f t="shared" si="3"/>
        <v>480</v>
      </c>
      <c r="M31" s="100"/>
      <c r="N31" s="11"/>
      <c r="O31" s="11"/>
      <c r="P31" s="11"/>
      <c r="Q31" s="11"/>
      <c r="R31" s="11"/>
      <c r="S31" s="11"/>
      <c r="T31" s="11"/>
      <c r="U31" s="11"/>
      <c r="V31" s="11"/>
      <c r="W31" s="11"/>
      <c r="X31" s="58"/>
      <c r="Y31" s="56">
        <f t="shared" si="1"/>
        <v>960</v>
      </c>
      <c r="Z31" s="45" t="s">
        <v>30</v>
      </c>
      <c r="AA31" s="39" t="s">
        <v>25</v>
      </c>
      <c r="AB31" s="7">
        <f t="shared" si="4"/>
        <v>3216</v>
      </c>
    </row>
    <row r="32" spans="1:28" ht="12.75" hidden="1" x14ac:dyDescent="0.2">
      <c r="A32" s="44" t="s">
        <v>6</v>
      </c>
      <c r="B32" s="2" t="s">
        <v>25</v>
      </c>
      <c r="C32" s="9" t="s">
        <v>29</v>
      </c>
      <c r="D32" s="9"/>
      <c r="E32" s="10" t="s">
        <v>27</v>
      </c>
      <c r="F32" s="6"/>
      <c r="G32" s="72">
        <v>2.0499999999999998</v>
      </c>
      <c r="H32" s="72">
        <f t="shared" si="0"/>
        <v>0</v>
      </c>
      <c r="I32" s="4" t="s">
        <v>9</v>
      </c>
      <c r="J32" s="5"/>
      <c r="K32" s="11">
        <v>5000</v>
      </c>
      <c r="L32" s="11">
        <f t="shared" si="3"/>
        <v>5000</v>
      </c>
      <c r="M32" s="100"/>
      <c r="N32" s="11"/>
      <c r="O32" s="11"/>
      <c r="P32" s="11"/>
      <c r="Q32" s="11"/>
      <c r="R32" s="11"/>
      <c r="S32" s="11"/>
      <c r="T32" s="11"/>
      <c r="U32" s="11"/>
      <c r="V32" s="11"/>
      <c r="W32" s="11"/>
      <c r="X32" s="58"/>
      <c r="Y32" s="56">
        <f t="shared" si="1"/>
        <v>10000</v>
      </c>
      <c r="Z32" s="45" t="s">
        <v>28</v>
      </c>
      <c r="AA32" s="39" t="s">
        <v>25</v>
      </c>
      <c r="AB32" s="7">
        <f t="shared" si="4"/>
        <v>20500</v>
      </c>
    </row>
    <row r="33" spans="1:28" ht="12.75" hidden="1" x14ac:dyDescent="0.2">
      <c r="A33" s="44" t="s">
        <v>6</v>
      </c>
      <c r="B33" s="2" t="s">
        <v>25</v>
      </c>
      <c r="C33" s="9" t="s">
        <v>32</v>
      </c>
      <c r="D33" s="9"/>
      <c r="E33" s="10">
        <v>72</v>
      </c>
      <c r="F33" s="6"/>
      <c r="G33" s="72">
        <v>1</v>
      </c>
      <c r="H33" s="72">
        <f t="shared" si="0"/>
        <v>72</v>
      </c>
      <c r="I33" s="4" t="s">
        <v>9</v>
      </c>
      <c r="J33" s="5"/>
      <c r="K33" s="11">
        <v>1008</v>
      </c>
      <c r="L33" s="11">
        <f t="shared" si="3"/>
        <v>1008</v>
      </c>
      <c r="M33" s="96">
        <v>0</v>
      </c>
      <c r="N33" s="11">
        <v>1008</v>
      </c>
      <c r="O33" s="11">
        <v>0</v>
      </c>
      <c r="P33" s="11">
        <v>1008</v>
      </c>
      <c r="Q33" s="11">
        <v>0</v>
      </c>
      <c r="R33" s="11">
        <v>1008</v>
      </c>
      <c r="S33" s="11">
        <v>0</v>
      </c>
      <c r="T33" s="11">
        <v>1008</v>
      </c>
      <c r="U33" s="11">
        <v>0</v>
      </c>
      <c r="V33" s="11">
        <v>1008</v>
      </c>
      <c r="W33" s="11">
        <v>0</v>
      </c>
      <c r="X33" s="58">
        <v>1008</v>
      </c>
      <c r="Y33" s="56">
        <f t="shared" si="1"/>
        <v>8064</v>
      </c>
      <c r="Z33" s="45" t="s">
        <v>18</v>
      </c>
      <c r="AA33" s="39" t="s">
        <v>25</v>
      </c>
      <c r="AB33" s="7">
        <f t="shared" si="4"/>
        <v>8064</v>
      </c>
    </row>
    <row r="34" spans="1:28" ht="12.75" hidden="1" x14ac:dyDescent="0.2">
      <c r="A34" s="44" t="s">
        <v>6</v>
      </c>
      <c r="B34" s="2" t="s">
        <v>25</v>
      </c>
      <c r="C34" s="9" t="s">
        <v>32</v>
      </c>
      <c r="D34" s="9"/>
      <c r="E34" s="10" t="s">
        <v>27</v>
      </c>
      <c r="F34" s="6"/>
      <c r="G34" s="72">
        <v>0.95</v>
      </c>
      <c r="H34" s="72">
        <f t="shared" si="0"/>
        <v>0</v>
      </c>
      <c r="I34" s="4" t="s">
        <v>9</v>
      </c>
      <c r="J34" s="5"/>
      <c r="K34" s="11">
        <v>2000</v>
      </c>
      <c r="L34" s="11">
        <f t="shared" si="3"/>
        <v>2000</v>
      </c>
      <c r="M34" s="100"/>
      <c r="N34" s="11"/>
      <c r="O34" s="11"/>
      <c r="P34" s="11"/>
      <c r="Q34" s="11"/>
      <c r="R34" s="11"/>
      <c r="S34" s="11"/>
      <c r="T34" s="11"/>
      <c r="U34" s="11"/>
      <c r="V34" s="11"/>
      <c r="W34" s="11"/>
      <c r="X34" s="58"/>
      <c r="Y34" s="56">
        <f t="shared" si="1"/>
        <v>4000</v>
      </c>
      <c r="Z34" s="45" t="s">
        <v>28</v>
      </c>
      <c r="AA34" s="39" t="s">
        <v>25</v>
      </c>
      <c r="AB34" s="7">
        <f t="shared" si="4"/>
        <v>3800</v>
      </c>
    </row>
    <row r="35" spans="1:28" ht="12.75" hidden="1" x14ac:dyDescent="0.2">
      <c r="A35" s="44" t="s">
        <v>6</v>
      </c>
      <c r="B35" s="2" t="s">
        <v>25</v>
      </c>
      <c r="C35" s="9" t="s">
        <v>33</v>
      </c>
      <c r="D35" s="9"/>
      <c r="E35" s="10">
        <v>72</v>
      </c>
      <c r="F35" s="6"/>
      <c r="G35" s="72">
        <v>1.35</v>
      </c>
      <c r="H35" s="72">
        <f t="shared" si="0"/>
        <v>97.2</v>
      </c>
      <c r="I35" s="4" t="s">
        <v>9</v>
      </c>
      <c r="J35" s="5"/>
      <c r="K35" s="11"/>
      <c r="L35" s="11">
        <f t="shared" si="3"/>
        <v>0</v>
      </c>
      <c r="M35" s="96">
        <v>0</v>
      </c>
      <c r="N35" s="11">
        <v>0</v>
      </c>
      <c r="O35" s="11">
        <v>7200</v>
      </c>
      <c r="P35" s="11">
        <v>0</v>
      </c>
      <c r="Q35" s="11">
        <v>1008</v>
      </c>
      <c r="R35" s="11">
        <v>0</v>
      </c>
      <c r="S35" s="11">
        <v>1008</v>
      </c>
      <c r="T35" s="11">
        <v>0</v>
      </c>
      <c r="U35" s="11">
        <v>1008</v>
      </c>
      <c r="V35" s="11">
        <v>0</v>
      </c>
      <c r="W35" s="11">
        <v>1008</v>
      </c>
      <c r="X35" s="58">
        <v>0</v>
      </c>
      <c r="Y35" s="56">
        <f t="shared" si="1"/>
        <v>11232</v>
      </c>
      <c r="Z35" s="45" t="s">
        <v>15</v>
      </c>
      <c r="AA35" s="39" t="s">
        <v>25</v>
      </c>
      <c r="AB35" s="7">
        <f t="shared" si="4"/>
        <v>15163.2</v>
      </c>
    </row>
    <row r="36" spans="1:28" s="15" customFormat="1" ht="12.75" hidden="1" x14ac:dyDescent="0.2">
      <c r="A36" s="44" t="s">
        <v>6</v>
      </c>
      <c r="B36" s="2" t="s">
        <v>25</v>
      </c>
      <c r="C36" s="9" t="s">
        <v>34</v>
      </c>
      <c r="D36" s="9"/>
      <c r="E36" s="10">
        <v>72</v>
      </c>
      <c r="F36" s="6"/>
      <c r="G36" s="72">
        <v>1.35</v>
      </c>
      <c r="H36" s="72">
        <f t="shared" si="0"/>
        <v>97.2</v>
      </c>
      <c r="I36" s="4" t="s">
        <v>9</v>
      </c>
      <c r="J36" s="5"/>
      <c r="K36" s="11"/>
      <c r="L36" s="11">
        <v>1512</v>
      </c>
      <c r="M36" s="96">
        <v>0</v>
      </c>
      <c r="N36" s="11">
        <v>0</v>
      </c>
      <c r="O36" s="11">
        <v>1008</v>
      </c>
      <c r="P36" s="11">
        <v>0</v>
      </c>
      <c r="Q36" s="11">
        <v>0</v>
      </c>
      <c r="R36" s="11">
        <v>1008</v>
      </c>
      <c r="S36" s="11">
        <v>0</v>
      </c>
      <c r="T36" s="11">
        <v>0</v>
      </c>
      <c r="U36" s="11">
        <v>1008</v>
      </c>
      <c r="V36" s="11">
        <v>0</v>
      </c>
      <c r="W36" s="11">
        <v>0</v>
      </c>
      <c r="X36" s="58">
        <v>1008</v>
      </c>
      <c r="Y36" s="56">
        <f t="shared" si="1"/>
        <v>5544</v>
      </c>
      <c r="Z36" s="45" t="s">
        <v>15</v>
      </c>
      <c r="AA36" s="39" t="s">
        <v>25</v>
      </c>
      <c r="AB36" s="7">
        <f t="shared" si="4"/>
        <v>7484.4000000000005</v>
      </c>
    </row>
    <row r="37" spans="1:28" ht="12.75" hidden="1" x14ac:dyDescent="0.2">
      <c r="A37" s="44" t="s">
        <v>6</v>
      </c>
      <c r="B37" s="2" t="s">
        <v>25</v>
      </c>
      <c r="C37" s="9" t="s">
        <v>34</v>
      </c>
      <c r="D37" s="9"/>
      <c r="E37" s="10" t="s">
        <v>27</v>
      </c>
      <c r="F37" s="6"/>
      <c r="G37" s="72">
        <v>1.5</v>
      </c>
      <c r="H37" s="72">
        <f t="shared" si="0"/>
        <v>0</v>
      </c>
      <c r="I37" s="4" t="s">
        <v>9</v>
      </c>
      <c r="J37" s="5"/>
      <c r="K37" s="11">
        <v>2000</v>
      </c>
      <c r="L37" s="11">
        <f t="shared" si="3"/>
        <v>2000</v>
      </c>
      <c r="M37" s="100"/>
      <c r="N37" s="11"/>
      <c r="O37" s="11"/>
      <c r="P37" s="11"/>
      <c r="Q37" s="11"/>
      <c r="R37" s="11"/>
      <c r="S37" s="11"/>
      <c r="T37" s="11"/>
      <c r="U37" s="11"/>
      <c r="V37" s="11"/>
      <c r="W37" s="11"/>
      <c r="X37" s="58"/>
      <c r="Y37" s="56">
        <f t="shared" si="1"/>
        <v>4000</v>
      </c>
      <c r="Z37" s="45" t="s">
        <v>28</v>
      </c>
      <c r="AA37" s="39" t="s">
        <v>25</v>
      </c>
      <c r="AB37" s="7">
        <f t="shared" si="4"/>
        <v>6000</v>
      </c>
    </row>
    <row r="38" spans="1:28" ht="12.75" hidden="1" x14ac:dyDescent="0.2">
      <c r="A38" s="44" t="s">
        <v>6</v>
      </c>
      <c r="B38" s="2" t="s">
        <v>25</v>
      </c>
      <c r="C38" s="9" t="s">
        <v>35</v>
      </c>
      <c r="D38" s="9"/>
      <c r="E38" s="10">
        <v>72</v>
      </c>
      <c r="F38" s="88"/>
      <c r="G38" s="86">
        <v>2.1</v>
      </c>
      <c r="H38" s="72">
        <f t="shared" si="0"/>
        <v>151.20000000000002</v>
      </c>
      <c r="I38" s="4" t="s">
        <v>9</v>
      </c>
      <c r="J38" s="5"/>
      <c r="K38" s="11">
        <v>6048</v>
      </c>
      <c r="L38" s="11">
        <f t="shared" si="3"/>
        <v>6048</v>
      </c>
      <c r="M38" s="96">
        <v>2016</v>
      </c>
      <c r="N38" s="11">
        <v>2016</v>
      </c>
      <c r="O38" s="11">
        <v>2016</v>
      </c>
      <c r="P38" s="11">
        <v>0</v>
      </c>
      <c r="Q38" s="11">
        <v>2016</v>
      </c>
      <c r="R38" s="11">
        <v>2016</v>
      </c>
      <c r="S38" s="11">
        <v>2016</v>
      </c>
      <c r="T38" s="11">
        <v>2016</v>
      </c>
      <c r="U38" s="11">
        <v>2016</v>
      </c>
      <c r="V38" s="11">
        <v>2016</v>
      </c>
      <c r="W38" s="11">
        <v>2016</v>
      </c>
      <c r="X38" s="58">
        <v>2016</v>
      </c>
      <c r="Y38" s="56">
        <f t="shared" si="1"/>
        <v>34272</v>
      </c>
      <c r="Z38" s="45" t="s">
        <v>18</v>
      </c>
      <c r="AA38" s="39" t="s">
        <v>25</v>
      </c>
      <c r="AB38" s="7">
        <f t="shared" si="4"/>
        <v>71971.199999999997</v>
      </c>
    </row>
    <row r="39" spans="1:28" ht="12.75" hidden="1" x14ac:dyDescent="0.2">
      <c r="A39" s="44" t="s">
        <v>6</v>
      </c>
      <c r="B39" s="2" t="s">
        <v>25</v>
      </c>
      <c r="C39" s="9" t="s">
        <v>35</v>
      </c>
      <c r="D39" s="9"/>
      <c r="E39" s="10" t="s">
        <v>27</v>
      </c>
      <c r="F39" s="88"/>
      <c r="G39" s="86">
        <v>1.25</v>
      </c>
      <c r="H39" s="72">
        <f t="shared" si="0"/>
        <v>0</v>
      </c>
      <c r="I39" s="4" t="s">
        <v>9</v>
      </c>
      <c r="J39" s="5"/>
      <c r="K39" s="11"/>
      <c r="L39" s="11">
        <v>2000</v>
      </c>
      <c r="M39" s="100"/>
      <c r="N39" s="11"/>
      <c r="O39" s="11"/>
      <c r="P39" s="11"/>
      <c r="Q39" s="11"/>
      <c r="R39" s="11"/>
      <c r="S39" s="11"/>
      <c r="T39" s="11"/>
      <c r="U39" s="11"/>
      <c r="V39" s="11"/>
      <c r="W39" s="11"/>
      <c r="X39" s="58"/>
      <c r="Y39" s="56">
        <f t="shared" si="1"/>
        <v>2000</v>
      </c>
      <c r="Z39" s="45" t="s">
        <v>28</v>
      </c>
      <c r="AA39" s="39" t="s">
        <v>25</v>
      </c>
      <c r="AB39" s="7">
        <f t="shared" si="4"/>
        <v>2500</v>
      </c>
    </row>
    <row r="40" spans="1:28" ht="12.75" hidden="1" x14ac:dyDescent="0.2">
      <c r="A40" s="44" t="s">
        <v>6</v>
      </c>
      <c r="B40" s="2" t="s">
        <v>25</v>
      </c>
      <c r="C40" s="9" t="s">
        <v>36</v>
      </c>
      <c r="D40" s="9"/>
      <c r="E40" s="10">
        <v>72</v>
      </c>
      <c r="F40" s="6"/>
      <c r="G40" s="72">
        <v>0.95</v>
      </c>
      <c r="H40" s="72">
        <f t="shared" si="0"/>
        <v>68.399999999999991</v>
      </c>
      <c r="I40" s="4" t="s">
        <v>9</v>
      </c>
      <c r="J40" s="5"/>
      <c r="K40" s="11">
        <v>1008</v>
      </c>
      <c r="L40" s="11">
        <f t="shared" si="3"/>
        <v>1008</v>
      </c>
      <c r="M40" s="96"/>
      <c r="N40" s="11"/>
      <c r="O40" s="11"/>
      <c r="P40" s="11"/>
      <c r="Q40" s="11"/>
      <c r="R40" s="11"/>
      <c r="S40" s="11"/>
      <c r="T40" s="11"/>
      <c r="U40" s="11"/>
      <c r="V40" s="11"/>
      <c r="W40" s="11"/>
      <c r="X40" s="58"/>
      <c r="Y40" s="56">
        <f t="shared" si="1"/>
        <v>2016</v>
      </c>
      <c r="Z40" s="45" t="s">
        <v>18</v>
      </c>
      <c r="AA40" s="39" t="s">
        <v>25</v>
      </c>
      <c r="AB40" s="7">
        <f t="shared" si="4"/>
        <v>1915.1999999999998</v>
      </c>
    </row>
    <row r="41" spans="1:28" ht="12.75" hidden="1" x14ac:dyDescent="0.2">
      <c r="A41" s="44" t="s">
        <v>6</v>
      </c>
      <c r="B41" s="2" t="s">
        <v>25</v>
      </c>
      <c r="C41" s="9" t="s">
        <v>36</v>
      </c>
      <c r="D41" s="9"/>
      <c r="E41" s="10">
        <v>24</v>
      </c>
      <c r="F41" s="6"/>
      <c r="G41" s="72">
        <v>1.5</v>
      </c>
      <c r="H41" s="72">
        <f t="shared" si="0"/>
        <v>36</v>
      </c>
      <c r="I41" s="4" t="s">
        <v>9</v>
      </c>
      <c r="J41" s="5"/>
      <c r="K41" s="11">
        <v>2400</v>
      </c>
      <c r="L41" s="11">
        <f t="shared" si="3"/>
        <v>2400</v>
      </c>
      <c r="M41" s="11">
        <v>1008</v>
      </c>
      <c r="O41" s="11">
        <v>504</v>
      </c>
      <c r="P41" s="11">
        <v>1008</v>
      </c>
      <c r="Q41" s="11">
        <v>1008</v>
      </c>
      <c r="R41" s="11">
        <v>1008</v>
      </c>
      <c r="S41" s="11">
        <v>1008</v>
      </c>
      <c r="T41" s="11">
        <v>0</v>
      </c>
      <c r="U41" s="11">
        <v>0</v>
      </c>
      <c r="V41" s="11">
        <v>0</v>
      </c>
      <c r="W41" s="11">
        <v>0</v>
      </c>
      <c r="X41" s="58"/>
      <c r="Y41" s="56">
        <f t="shared" si="1"/>
        <v>10344</v>
      </c>
      <c r="Z41" s="45" t="s">
        <v>30</v>
      </c>
      <c r="AA41" s="39" t="s">
        <v>25</v>
      </c>
      <c r="AB41" s="7">
        <f t="shared" si="4"/>
        <v>15516</v>
      </c>
    </row>
    <row r="42" spans="1:28" ht="12.75" hidden="1" x14ac:dyDescent="0.2">
      <c r="A42" s="44" t="s">
        <v>6</v>
      </c>
      <c r="B42" s="2" t="s">
        <v>37</v>
      </c>
      <c r="C42" s="13" t="s">
        <v>38</v>
      </c>
      <c r="D42" s="13"/>
      <c r="E42" s="10">
        <v>72</v>
      </c>
      <c r="F42" s="88"/>
      <c r="G42" s="86">
        <v>1.24</v>
      </c>
      <c r="H42" s="72">
        <f t="shared" si="0"/>
        <v>89.28</v>
      </c>
      <c r="I42" s="4" t="s">
        <v>9</v>
      </c>
      <c r="J42" s="5"/>
      <c r="K42" s="11">
        <v>360</v>
      </c>
      <c r="L42" s="11">
        <f t="shared" si="3"/>
        <v>360</v>
      </c>
      <c r="M42" s="96">
        <v>0</v>
      </c>
      <c r="N42" s="11">
        <v>0</v>
      </c>
      <c r="O42" s="11">
        <v>5040</v>
      </c>
      <c r="P42" s="11">
        <v>0</v>
      </c>
      <c r="Q42" s="11">
        <v>2016</v>
      </c>
      <c r="R42" s="11">
        <v>0</v>
      </c>
      <c r="S42" s="11">
        <v>5040</v>
      </c>
      <c r="T42" s="11">
        <v>0</v>
      </c>
      <c r="U42" s="11">
        <v>2016</v>
      </c>
      <c r="V42" s="11">
        <v>0</v>
      </c>
      <c r="W42" s="11">
        <v>0</v>
      </c>
      <c r="X42" s="58">
        <v>0</v>
      </c>
      <c r="Y42" s="56">
        <f t="shared" ref="Y42:Y73" si="5">SUM(J42:X42)</f>
        <v>14832</v>
      </c>
      <c r="Z42" s="45" t="s">
        <v>18</v>
      </c>
      <c r="AA42" s="39" t="s">
        <v>37</v>
      </c>
      <c r="AB42" s="7">
        <f t="shared" si="4"/>
        <v>18391.68</v>
      </c>
    </row>
    <row r="43" spans="1:28" ht="12.75" hidden="1" x14ac:dyDescent="0.2">
      <c r="A43" s="44" t="s">
        <v>6</v>
      </c>
      <c r="B43" s="2" t="s">
        <v>37</v>
      </c>
      <c r="C43" s="13" t="s">
        <v>38</v>
      </c>
      <c r="D43" s="13"/>
      <c r="E43" s="10" t="s">
        <v>27</v>
      </c>
      <c r="F43" s="88"/>
      <c r="G43" s="86">
        <v>0.75</v>
      </c>
      <c r="H43" s="72">
        <f t="shared" si="0"/>
        <v>0</v>
      </c>
      <c r="I43" s="4" t="s">
        <v>9</v>
      </c>
      <c r="J43" s="5">
        <v>2000</v>
      </c>
      <c r="K43" s="11"/>
      <c r="L43" s="11">
        <f t="shared" si="2"/>
        <v>2000</v>
      </c>
      <c r="M43" s="100"/>
      <c r="N43" s="11"/>
      <c r="O43" s="11"/>
      <c r="P43" s="11"/>
      <c r="Q43" s="11"/>
      <c r="R43" s="11"/>
      <c r="S43" s="11"/>
      <c r="T43" s="11"/>
      <c r="U43" s="11"/>
      <c r="V43" s="11"/>
      <c r="W43" s="11"/>
      <c r="X43" s="58"/>
      <c r="Y43" s="56">
        <f t="shared" si="5"/>
        <v>4000</v>
      </c>
      <c r="Z43" s="45" t="s">
        <v>28</v>
      </c>
      <c r="AA43" s="39" t="s">
        <v>37</v>
      </c>
      <c r="AB43" s="7">
        <f t="shared" si="4"/>
        <v>3000</v>
      </c>
    </row>
    <row r="44" spans="1:28" ht="12.75" hidden="1" x14ac:dyDescent="0.2">
      <c r="A44" s="44" t="s">
        <v>6</v>
      </c>
      <c r="B44" s="2" t="s">
        <v>37</v>
      </c>
      <c r="C44" s="13" t="s">
        <v>39</v>
      </c>
      <c r="D44" s="13"/>
      <c r="E44" s="10">
        <v>72</v>
      </c>
      <c r="F44" s="88"/>
      <c r="G44" s="86">
        <v>1.24</v>
      </c>
      <c r="H44" s="72">
        <f t="shared" si="0"/>
        <v>89.28</v>
      </c>
      <c r="I44" s="4" t="s">
        <v>9</v>
      </c>
      <c r="J44" s="5"/>
      <c r="K44" s="11">
        <v>2016</v>
      </c>
      <c r="L44" s="11">
        <f t="shared" si="3"/>
        <v>2016</v>
      </c>
      <c r="M44" s="96">
        <v>0</v>
      </c>
      <c r="N44" s="11">
        <v>0</v>
      </c>
      <c r="O44" s="11">
        <v>1008</v>
      </c>
      <c r="P44" s="11">
        <v>0</v>
      </c>
      <c r="Q44" s="11">
        <v>1008</v>
      </c>
      <c r="R44" s="11">
        <v>0</v>
      </c>
      <c r="S44" s="11">
        <v>1008</v>
      </c>
      <c r="T44" s="11">
        <v>0</v>
      </c>
      <c r="U44" s="11">
        <v>1008</v>
      </c>
      <c r="V44" s="11">
        <v>0</v>
      </c>
      <c r="W44" s="11">
        <v>1008</v>
      </c>
      <c r="X44" s="58">
        <v>0</v>
      </c>
      <c r="Y44" s="56">
        <f t="shared" si="5"/>
        <v>9072</v>
      </c>
      <c r="Z44" s="45" t="s">
        <v>18</v>
      </c>
      <c r="AA44" s="39" t="s">
        <v>37</v>
      </c>
      <c r="AB44" s="7">
        <f t="shared" si="4"/>
        <v>11249.28</v>
      </c>
    </row>
    <row r="45" spans="1:28" ht="12.75" hidden="1" x14ac:dyDescent="0.2">
      <c r="A45" s="44" t="s">
        <v>6</v>
      </c>
      <c r="B45" s="2" t="s">
        <v>37</v>
      </c>
      <c r="C45" s="13" t="s">
        <v>39</v>
      </c>
      <c r="D45" s="13"/>
      <c r="E45" s="10" t="s">
        <v>27</v>
      </c>
      <c r="F45" s="88"/>
      <c r="G45" s="86">
        <v>0.75</v>
      </c>
      <c r="H45" s="72">
        <f t="shared" si="0"/>
        <v>0</v>
      </c>
      <c r="I45" s="4" t="s">
        <v>9</v>
      </c>
      <c r="J45" s="5"/>
      <c r="K45" s="11">
        <v>4000</v>
      </c>
      <c r="L45" s="11">
        <f t="shared" si="3"/>
        <v>4000</v>
      </c>
      <c r="M45" s="100"/>
      <c r="N45" s="11"/>
      <c r="O45" s="11"/>
      <c r="P45" s="11"/>
      <c r="Q45" s="11"/>
      <c r="R45" s="11"/>
      <c r="S45" s="11"/>
      <c r="T45" s="11"/>
      <c r="U45" s="11"/>
      <c r="V45" s="11"/>
      <c r="W45" s="11"/>
      <c r="X45" s="58"/>
      <c r="Y45" s="56">
        <f t="shared" si="5"/>
        <v>8000</v>
      </c>
      <c r="Z45" s="45" t="s">
        <v>28</v>
      </c>
      <c r="AA45" s="39" t="s">
        <v>37</v>
      </c>
      <c r="AB45" s="7">
        <f t="shared" si="4"/>
        <v>6000</v>
      </c>
    </row>
    <row r="46" spans="1:28" ht="12.75" hidden="1" x14ac:dyDescent="0.2">
      <c r="A46" s="44" t="s">
        <v>6</v>
      </c>
      <c r="B46" s="2" t="s">
        <v>40</v>
      </c>
      <c r="C46" s="9" t="s">
        <v>41</v>
      </c>
      <c r="D46" s="9"/>
      <c r="E46" s="10">
        <v>72</v>
      </c>
      <c r="F46" s="6"/>
      <c r="G46" s="72">
        <v>1</v>
      </c>
      <c r="H46" s="72">
        <f t="shared" si="0"/>
        <v>72</v>
      </c>
      <c r="I46" s="4" t="s">
        <v>9</v>
      </c>
      <c r="J46" s="5"/>
      <c r="K46" s="11">
        <v>3024</v>
      </c>
      <c r="L46" s="11">
        <f t="shared" si="3"/>
        <v>3024</v>
      </c>
      <c r="M46" s="96">
        <v>0</v>
      </c>
      <c r="N46" s="11">
        <v>1008</v>
      </c>
      <c r="O46" s="11">
        <v>0</v>
      </c>
      <c r="P46" s="11">
        <v>3024</v>
      </c>
      <c r="Q46" s="11">
        <v>3024</v>
      </c>
      <c r="R46" s="11">
        <v>3024</v>
      </c>
      <c r="S46" s="11">
        <v>1008</v>
      </c>
      <c r="T46" s="11">
        <v>1008</v>
      </c>
      <c r="U46" s="11">
        <v>288</v>
      </c>
      <c r="V46" s="11">
        <v>0</v>
      </c>
      <c r="W46" s="11">
        <v>3024</v>
      </c>
      <c r="X46" s="58">
        <v>0</v>
      </c>
      <c r="Y46" s="56">
        <f t="shared" si="5"/>
        <v>21456</v>
      </c>
      <c r="Z46" s="45" t="s">
        <v>18</v>
      </c>
      <c r="AA46" s="39" t="s">
        <v>40</v>
      </c>
      <c r="AB46" s="7">
        <f t="shared" si="4"/>
        <v>21456</v>
      </c>
    </row>
    <row r="47" spans="1:28" s="20" customFormat="1" ht="12.75" hidden="1" x14ac:dyDescent="0.2">
      <c r="A47" s="44" t="s">
        <v>6</v>
      </c>
      <c r="B47" s="2" t="s">
        <v>40</v>
      </c>
      <c r="C47" s="9" t="s">
        <v>41</v>
      </c>
      <c r="D47" s="9"/>
      <c r="E47" s="10" t="s">
        <v>27</v>
      </c>
      <c r="F47" s="6"/>
      <c r="G47" s="72">
        <v>0.77</v>
      </c>
      <c r="H47" s="72">
        <f t="shared" si="0"/>
        <v>0</v>
      </c>
      <c r="I47" s="4" t="s">
        <v>9</v>
      </c>
      <c r="J47" s="5"/>
      <c r="K47" s="11"/>
      <c r="L47" s="11">
        <v>5000</v>
      </c>
      <c r="M47" s="100"/>
      <c r="N47" s="11"/>
      <c r="O47" s="11"/>
      <c r="P47" s="11"/>
      <c r="Q47" s="11"/>
      <c r="R47" s="11"/>
      <c r="S47" s="11"/>
      <c r="T47" s="11"/>
      <c r="U47" s="11"/>
      <c r="V47" s="11"/>
      <c r="W47" s="11"/>
      <c r="X47" s="58"/>
      <c r="Y47" s="56">
        <f t="shared" si="5"/>
        <v>5000</v>
      </c>
      <c r="Z47" s="45" t="s">
        <v>28</v>
      </c>
      <c r="AA47" s="39" t="s">
        <v>40</v>
      </c>
      <c r="AB47" s="7">
        <f t="shared" si="4"/>
        <v>3850</v>
      </c>
    </row>
    <row r="48" spans="1:28" ht="12.75" hidden="1" x14ac:dyDescent="0.2">
      <c r="A48" s="44" t="s">
        <v>6</v>
      </c>
      <c r="B48" s="1" t="s">
        <v>42</v>
      </c>
      <c r="C48" s="19" t="str">
        <f>'[1]MGN Inventory Nov 25'!H9</f>
        <v>Arundo donax 'Reed Cane'</v>
      </c>
      <c r="D48" s="19"/>
      <c r="E48" s="1">
        <v>72</v>
      </c>
      <c r="F48" s="26"/>
      <c r="G48" s="72">
        <v>1.5</v>
      </c>
      <c r="H48" s="72">
        <f t="shared" si="0"/>
        <v>108</v>
      </c>
      <c r="I48" s="1" t="s">
        <v>9</v>
      </c>
      <c r="J48" s="29"/>
      <c r="K48" s="29"/>
      <c r="L48" s="11">
        <f t="shared" si="3"/>
        <v>0</v>
      </c>
      <c r="M48" s="29"/>
      <c r="N48" s="29"/>
      <c r="O48" s="29"/>
      <c r="P48" s="29">
        <v>5000</v>
      </c>
      <c r="Q48" s="29">
        <v>5000</v>
      </c>
      <c r="R48" s="29">
        <v>5000</v>
      </c>
      <c r="S48" s="29">
        <v>5000</v>
      </c>
      <c r="T48" s="29">
        <v>5000</v>
      </c>
      <c r="U48" s="29">
        <v>5000</v>
      </c>
      <c r="V48" s="29">
        <v>5000</v>
      </c>
      <c r="W48" s="29">
        <v>5000</v>
      </c>
      <c r="X48" s="60">
        <v>5000</v>
      </c>
      <c r="Y48" s="56">
        <f t="shared" si="5"/>
        <v>45000</v>
      </c>
      <c r="Z48" s="46"/>
      <c r="AA48" s="41" t="s">
        <v>42</v>
      </c>
      <c r="AB48" s="28">
        <f>+G48*Y48</f>
        <v>67500</v>
      </c>
    </row>
    <row r="49" spans="1:28" ht="12.75" hidden="1" x14ac:dyDescent="0.2">
      <c r="A49" s="44" t="s">
        <v>6</v>
      </c>
      <c r="B49" s="1" t="s">
        <v>42</v>
      </c>
      <c r="C49" s="19" t="s">
        <v>112</v>
      </c>
      <c r="D49" s="19"/>
      <c r="E49" s="1" t="s">
        <v>27</v>
      </c>
      <c r="F49" s="26"/>
      <c r="G49" s="72">
        <v>0.55000000000000004</v>
      </c>
      <c r="H49" s="72">
        <f t="shared" si="0"/>
        <v>0</v>
      </c>
      <c r="I49" s="1" t="s">
        <v>9</v>
      </c>
      <c r="J49" s="29"/>
      <c r="K49" s="29"/>
      <c r="L49" s="11">
        <f t="shared" si="3"/>
        <v>0</v>
      </c>
      <c r="M49" s="29"/>
      <c r="N49" s="29"/>
      <c r="O49" s="31"/>
      <c r="P49" s="29">
        <v>5000</v>
      </c>
      <c r="Q49" s="29">
        <v>5000</v>
      </c>
      <c r="R49" s="29">
        <v>5000</v>
      </c>
      <c r="S49" s="29">
        <v>5000</v>
      </c>
      <c r="T49" s="29">
        <v>5000</v>
      </c>
      <c r="U49" s="29">
        <v>5000</v>
      </c>
      <c r="V49" s="29">
        <v>5000</v>
      </c>
      <c r="W49" s="29">
        <v>5000</v>
      </c>
      <c r="X49" s="60">
        <v>5000</v>
      </c>
      <c r="Y49" s="56">
        <f t="shared" si="5"/>
        <v>45000</v>
      </c>
      <c r="Z49" s="46"/>
      <c r="AA49" s="41" t="s">
        <v>42</v>
      </c>
      <c r="AB49" s="7" t="e">
        <f>+Y49*#REF!</f>
        <v>#REF!</v>
      </c>
    </row>
    <row r="50" spans="1:28" ht="12.75" hidden="1" x14ac:dyDescent="0.2">
      <c r="A50" s="44" t="s">
        <v>6</v>
      </c>
      <c r="B50" s="1" t="s">
        <v>42</v>
      </c>
      <c r="C50" s="19" t="str">
        <f>'[1]MGN Inventory Nov 25'!H54</f>
        <v>Bamboo Alphonse Karr</v>
      </c>
      <c r="D50" s="19"/>
      <c r="E50" s="1">
        <v>72</v>
      </c>
      <c r="F50" s="26"/>
      <c r="G50" s="86">
        <v>2.0499999999999998</v>
      </c>
      <c r="H50" s="72">
        <f t="shared" si="0"/>
        <v>147.6</v>
      </c>
      <c r="I50" s="1" t="s">
        <v>9</v>
      </c>
      <c r="J50" s="29"/>
      <c r="K50" s="29"/>
      <c r="L50" s="11">
        <f t="shared" si="3"/>
        <v>0</v>
      </c>
      <c r="M50" s="29"/>
      <c r="N50" s="29"/>
      <c r="O50" s="29">
        <v>0</v>
      </c>
      <c r="P50" s="29">
        <v>0</v>
      </c>
      <c r="Q50" s="29">
        <v>0</v>
      </c>
      <c r="R50" s="29">
        <v>0</v>
      </c>
      <c r="S50" s="29">
        <v>0</v>
      </c>
      <c r="T50" s="29">
        <v>500</v>
      </c>
      <c r="U50" s="29">
        <v>500</v>
      </c>
      <c r="V50" s="29">
        <v>500</v>
      </c>
      <c r="W50" s="29">
        <v>500</v>
      </c>
      <c r="X50" s="60">
        <v>500</v>
      </c>
      <c r="Y50" s="56">
        <f t="shared" si="5"/>
        <v>2500</v>
      </c>
      <c r="Z50" s="46"/>
      <c r="AA50" s="41" t="s">
        <v>42</v>
      </c>
      <c r="AB50" s="28">
        <f>+G50*Y50</f>
        <v>5125</v>
      </c>
    </row>
    <row r="51" spans="1:28" ht="12.75" hidden="1" x14ac:dyDescent="0.2">
      <c r="A51" s="44" t="s">
        <v>6</v>
      </c>
      <c r="B51" s="2" t="s">
        <v>42</v>
      </c>
      <c r="C51" s="9" t="s">
        <v>43</v>
      </c>
      <c r="D51" s="9"/>
      <c r="E51" s="10">
        <v>24</v>
      </c>
      <c r="F51" s="6"/>
      <c r="G51" s="72">
        <v>2.0499999999999998</v>
      </c>
      <c r="H51" s="72">
        <f t="shared" si="0"/>
        <v>49.199999999999996</v>
      </c>
      <c r="I51" s="4" t="s">
        <v>9</v>
      </c>
      <c r="J51" s="5"/>
      <c r="K51" s="11"/>
      <c r="L51" s="11">
        <f t="shared" si="3"/>
        <v>0</v>
      </c>
      <c r="M51" s="11"/>
      <c r="N51" s="11"/>
      <c r="O51" s="11"/>
      <c r="P51" s="11"/>
      <c r="Q51" s="11"/>
      <c r="R51" s="11"/>
      <c r="S51" s="11">
        <v>720</v>
      </c>
      <c r="T51" s="11"/>
      <c r="U51" s="11"/>
      <c r="V51" s="11">
        <v>1000</v>
      </c>
      <c r="W51" s="11"/>
      <c r="X51" s="58"/>
      <c r="Y51" s="56">
        <f t="shared" si="5"/>
        <v>1720</v>
      </c>
      <c r="Z51" s="45"/>
      <c r="AA51" s="39" t="s">
        <v>42</v>
      </c>
      <c r="AB51" s="7">
        <f>+Y51*G51</f>
        <v>3525.9999999999995</v>
      </c>
    </row>
    <row r="52" spans="1:28" ht="12.75" x14ac:dyDescent="0.2">
      <c r="A52" s="44" t="s">
        <v>6</v>
      </c>
      <c r="B52" s="1" t="s">
        <v>40</v>
      </c>
      <c r="C52" s="19" t="str">
        <f>'[1]MGN Liner Weekly Avail - 14 wks'!A57</f>
        <v>Brunnera Jack Frost</v>
      </c>
      <c r="D52" s="19" t="str">
        <f>'[1]MGN Liner Weekly Avail - 14 wks'!B57</f>
        <v>G00118</v>
      </c>
      <c r="E52" s="1">
        <v>72</v>
      </c>
      <c r="F52" s="26"/>
      <c r="G52" s="72">
        <v>1.77</v>
      </c>
      <c r="H52" s="72">
        <f t="shared" si="0"/>
        <v>127.44</v>
      </c>
      <c r="I52" s="10" t="s">
        <v>111</v>
      </c>
      <c r="J52" s="29"/>
      <c r="K52" s="29"/>
      <c r="L52" s="11">
        <f t="shared" si="3"/>
        <v>0</v>
      </c>
      <c r="M52" s="29"/>
      <c r="N52" s="11">
        <f>'[1]MGN Liner Weekly Avail - 16 wks'!C57</f>
        <v>0</v>
      </c>
      <c r="O52" s="11">
        <f>'[1]MGN Liner Weekly Avail - 16 wks'!D57+'[1]MGN Liner Weekly Avail - 16 wks'!E57</f>
        <v>0</v>
      </c>
      <c r="P52" s="11">
        <f>'[1]MGN Liner Weekly Avail - 16 wks'!F57+'[1]MGN Liner Weekly Avail - 16 wks'!G15+'[1]MGN Liner Weekly Avail - 16 wks'!H57</f>
        <v>100</v>
      </c>
      <c r="Q52" s="11">
        <f>'[1]MGN Liner Weekly Avail - 16 wks'!I57+'[1]MGN Liner Weekly Avail - 16 wks'!J57+'[1]MGN Liner Weekly Avail - 16 wks'!K57</f>
        <v>0</v>
      </c>
      <c r="R52" s="11">
        <f>'[1]MGN Liner Weekly Avail - 16 wks'!L57+'[1]MGN Liner Weekly Avail - 16 wks'!M57</f>
        <v>0</v>
      </c>
      <c r="S52" s="11">
        <f>'[1]MGN Liner Weekly Avail - 16 wks'!N57+'[1]MGN Liner Weekly Avail - 16 wks'!O57+'[1]MGN Liner Weekly Avail - 16 wks'!P57</f>
        <v>8800</v>
      </c>
      <c r="T52" s="11">
        <f>'[1]MGN Liner Weekly Avail - 16 wks'!Q57+'[1]MGN Liner Weekly Avail - 16 wks'!R57</f>
        <v>0</v>
      </c>
      <c r="U52" s="11">
        <f>'[1]MGN Liner Weekly Avail - 16 wks'!S57+'[1]MGN Liner Weekly Avail - 16 wks'!T57</f>
        <v>200</v>
      </c>
      <c r="V52" s="11">
        <f>'[1]MGN Liner Weekly Avail - 16 wks'!U57+'[1]MGN Liner Weekly Avail - 16 wks'!V57</f>
        <v>0</v>
      </c>
      <c r="W52" s="11">
        <f>'[1]MGN Liner Weekly Avail - 16 wks'!W57+'[1]MGN Liner Weekly Avail - 16 wks'!X57</f>
        <v>5000</v>
      </c>
      <c r="X52" s="58">
        <f>'[1]MGN Liner Weekly Avail - 16 wks'!Y57+'[1]MGN Liner Weekly Avail - 16 wks'!Z57+'[1]MGN Liner Weekly Avail - 16 wks'!AA57</f>
        <v>9800</v>
      </c>
      <c r="Y52" s="56">
        <f t="shared" si="5"/>
        <v>23900</v>
      </c>
      <c r="Z52" s="46"/>
      <c r="AA52" s="41" t="s">
        <v>40</v>
      </c>
      <c r="AB52" s="28">
        <f t="shared" ref="AB52:AB57" si="6">+G52*Y52</f>
        <v>42303</v>
      </c>
    </row>
    <row r="53" spans="1:28" ht="12.75" x14ac:dyDescent="0.2">
      <c r="A53" s="44" t="s">
        <v>6</v>
      </c>
      <c r="B53" s="1" t="s">
        <v>40</v>
      </c>
      <c r="C53" s="19" t="str">
        <f>'[1]MGN Liner Weekly Avail - 14 wks'!A58</f>
        <v>Brunnera Looking Glass</v>
      </c>
      <c r="D53" s="19" t="str">
        <f>'[1]MGN Liner Weekly Avail - 14 wks'!B58</f>
        <v>G00115</v>
      </c>
      <c r="E53" s="1">
        <v>72</v>
      </c>
      <c r="F53" s="26">
        <v>0.35</v>
      </c>
      <c r="G53" s="72">
        <v>1.8</v>
      </c>
      <c r="H53" s="72">
        <f t="shared" si="0"/>
        <v>154.79999999999998</v>
      </c>
      <c r="I53" s="10" t="s">
        <v>111</v>
      </c>
      <c r="J53" s="29"/>
      <c r="K53" s="29"/>
      <c r="L53" s="11">
        <f t="shared" si="3"/>
        <v>0</v>
      </c>
      <c r="M53" s="29"/>
      <c r="N53" s="11">
        <f>'[1]MGN Liner Weekly Avail - 16 wks'!C58</f>
        <v>0</v>
      </c>
      <c r="O53" s="11">
        <f>'[1]MGN Liner Weekly Avail - 16 wks'!D58+'[1]MGN Liner Weekly Avail - 16 wks'!E58</f>
        <v>0</v>
      </c>
      <c r="P53" s="11">
        <f>'[1]MGN Liner Weekly Avail - 16 wks'!F58+'[1]MGN Liner Weekly Avail - 16 wks'!G58+'[1]MGN Liner Weekly Avail - 16 wks'!H58</f>
        <v>200</v>
      </c>
      <c r="Q53" s="11">
        <f>'[1]MGN Liner Weekly Avail - 16 wks'!I58+'[1]MGN Liner Weekly Avail - 16 wks'!J58+'[1]MGN Liner Weekly Avail - 16 wks'!K58</f>
        <v>600</v>
      </c>
      <c r="R53" s="11">
        <f>'[1]MGN Liner Weekly Avail - 16 wks'!L58+'[1]MGN Liner Weekly Avail - 16 wks'!M58</f>
        <v>0</v>
      </c>
      <c r="S53" s="11">
        <f>'[1]MGN Liner Weekly Avail - 16 wks'!N58+'[1]MGN Liner Weekly Avail - 16 wks'!O58+'[1]MGN Liner Weekly Avail - 16 wks'!P58</f>
        <v>0</v>
      </c>
      <c r="T53" s="11">
        <f>'[1]MGN Liner Weekly Avail - 16 wks'!Q58+'[1]MGN Liner Weekly Avail - 16 wks'!R58</f>
        <v>0</v>
      </c>
      <c r="U53" s="11">
        <f>'[1]MGN Liner Weekly Avail - 16 wks'!S58+'[1]MGN Liner Weekly Avail - 16 wks'!T58</f>
        <v>0</v>
      </c>
      <c r="V53" s="11">
        <f>'[1]MGN Liner Weekly Avail - 16 wks'!U58+'[1]MGN Liner Weekly Avail - 16 wks'!V58</f>
        <v>0</v>
      </c>
      <c r="W53" s="11">
        <f>'[1]MGN Liner Weekly Avail - 16 wks'!W58+'[1]MGN Liner Weekly Avail - 16 wks'!X58</f>
        <v>0</v>
      </c>
      <c r="X53" s="58">
        <f>'[1]MGN Liner Weekly Avail - 16 wks'!Y58+'[1]MGN Liner Weekly Avail - 16 wks'!Z58+'[1]MGN Liner Weekly Avail - 16 wks'!AA58</f>
        <v>0</v>
      </c>
      <c r="Y53" s="56">
        <f t="shared" si="5"/>
        <v>800</v>
      </c>
      <c r="Z53" s="46"/>
      <c r="AA53" s="41" t="s">
        <v>40</v>
      </c>
      <c r="AB53" s="28">
        <f t="shared" si="6"/>
        <v>1440</v>
      </c>
    </row>
    <row r="54" spans="1:28" ht="12.75" x14ac:dyDescent="0.2">
      <c r="A54" s="44" t="s">
        <v>6</v>
      </c>
      <c r="B54" s="1" t="s">
        <v>40</v>
      </c>
      <c r="C54" s="19" t="str">
        <f>'[1]MGN Liner Weekly Avail - 14 wks'!A59</f>
        <v>Brunnera macrophylla</v>
      </c>
      <c r="D54" s="19" t="str">
        <f>'[1]MGN Liner Weekly Avail - 14 wks'!B59</f>
        <v>G00121</v>
      </c>
      <c r="E54" s="1">
        <v>75</v>
      </c>
      <c r="F54" s="26"/>
      <c r="G54" s="72">
        <v>1.8</v>
      </c>
      <c r="H54" s="72">
        <f t="shared" si="0"/>
        <v>135</v>
      </c>
      <c r="I54" s="10" t="s">
        <v>111</v>
      </c>
      <c r="J54" s="29"/>
      <c r="K54" s="29"/>
      <c r="L54" s="11">
        <f t="shared" si="3"/>
        <v>0</v>
      </c>
      <c r="M54" s="29"/>
      <c r="N54" s="11">
        <f>'[1]MGN Liner Weekly Avail - 16 wks'!C59</f>
        <v>0</v>
      </c>
      <c r="O54" s="11">
        <f>'[1]MGN Liner Weekly Avail - 16 wks'!D59+'[1]MGN Liner Weekly Avail - 16 wks'!E59</f>
        <v>0</v>
      </c>
      <c r="P54" s="11">
        <f>'[1]MGN Liner Weekly Avail - 16 wks'!F59+'[1]MGN Liner Weekly Avail - 16 wks'!G59+'[1]MGN Liner Weekly Avail - 16 wks'!H59</f>
        <v>0</v>
      </c>
      <c r="Q54" s="11">
        <f>'[1]MGN Liner Weekly Avail - 16 wks'!I59+'[1]MGN Liner Weekly Avail - 16 wks'!J59+'[1]MGN Liner Weekly Avail - 16 wks'!K59</f>
        <v>250</v>
      </c>
      <c r="R54" s="11">
        <f>'[1]MGN Liner Weekly Avail - 16 wks'!L59+'[1]MGN Liner Weekly Avail - 16 wks'!M59</f>
        <v>0</v>
      </c>
      <c r="S54" s="11">
        <f>'[1]MGN Liner Weekly Avail - 16 wks'!N59+'[1]MGN Liner Weekly Avail - 16 wks'!O59+'[1]MGN Liner Weekly Avail - 16 wks'!P59</f>
        <v>0</v>
      </c>
      <c r="T54" s="11">
        <f>'[1]MGN Liner Weekly Avail - 16 wks'!Q59+'[1]MGN Liner Weekly Avail - 16 wks'!R59</f>
        <v>0</v>
      </c>
      <c r="U54" s="11">
        <f>'[1]MGN Liner Weekly Avail - 16 wks'!S59+'[1]MGN Liner Weekly Avail - 16 wks'!T59</f>
        <v>0</v>
      </c>
      <c r="V54" s="11">
        <f>'[1]MGN Liner Weekly Avail - 16 wks'!U59+'[1]MGN Liner Weekly Avail - 16 wks'!V59</f>
        <v>784</v>
      </c>
      <c r="W54" s="11">
        <f>'[1]MGN Liner Weekly Avail - 16 wks'!W59+'[1]MGN Liner Weekly Avail - 16 wks'!X59</f>
        <v>0</v>
      </c>
      <c r="X54" s="58">
        <f>'[1]MGN Liner Weekly Avail - 16 wks'!Y59+'[1]MGN Liner Weekly Avail - 16 wks'!Z59+'[1]MGN Liner Weekly Avail - 16 wks'!AA59</f>
        <v>0</v>
      </c>
      <c r="Y54" s="56">
        <f t="shared" si="5"/>
        <v>1034</v>
      </c>
      <c r="Z54" s="46"/>
      <c r="AA54" s="41" t="s">
        <v>40</v>
      </c>
      <c r="AB54" s="28">
        <f t="shared" si="6"/>
        <v>1861.2</v>
      </c>
    </row>
    <row r="55" spans="1:28" ht="12.75" x14ac:dyDescent="0.2">
      <c r="A55" s="44" t="s">
        <v>6</v>
      </c>
      <c r="B55" s="1" t="s">
        <v>40</v>
      </c>
      <c r="C55" s="19" t="str">
        <f>'[1]MGN Liner Weekly Avail - 14 wks'!A60</f>
        <v>Brunnera Silver Carpet</v>
      </c>
      <c r="D55" s="19" t="str">
        <f>'[1]MGN Liner Weekly Avail - 14 wks'!B60</f>
        <v>G04140</v>
      </c>
      <c r="E55" s="1">
        <v>72</v>
      </c>
      <c r="F55" s="26">
        <v>0.2</v>
      </c>
      <c r="G55" s="72">
        <v>1.8</v>
      </c>
      <c r="H55" s="72">
        <f t="shared" si="0"/>
        <v>144</v>
      </c>
      <c r="I55" s="10" t="s">
        <v>111</v>
      </c>
      <c r="J55" s="29"/>
      <c r="K55" s="29"/>
      <c r="L55" s="11">
        <f t="shared" si="3"/>
        <v>0</v>
      </c>
      <c r="M55" s="29"/>
      <c r="N55" s="11">
        <f>'[1]MGN Liner Weekly Avail - 16 wks'!C60</f>
        <v>0</v>
      </c>
      <c r="O55" s="11">
        <f>'[1]MGN Liner Weekly Avail - 16 wks'!D60+'[1]MGN Liner Weekly Avail - 16 wks'!E60</f>
        <v>0</v>
      </c>
      <c r="P55" s="11">
        <f>'[1]MGN Liner Weekly Avail - 16 wks'!F60+'[1]MGN Liner Weekly Avail - 16 wks'!G60+'[1]MGN Liner Weekly Avail - 16 wks'!H60</f>
        <v>900</v>
      </c>
      <c r="Q55" s="11">
        <f>'[1]MGN Liner Weekly Avail - 16 wks'!I60+'[1]MGN Liner Weekly Avail - 16 wks'!J60+'[1]MGN Liner Weekly Avail - 16 wks'!K60</f>
        <v>1000</v>
      </c>
      <c r="R55" s="11">
        <f>'[1]MGN Liner Weekly Avail - 16 wks'!L60+'[1]MGN Liner Weekly Avail - 16 wks'!M60</f>
        <v>1000</v>
      </c>
      <c r="S55" s="11">
        <f>'[1]MGN Liner Weekly Avail - 16 wks'!N60+'[1]MGN Liner Weekly Avail - 16 wks'!O60+'[1]MGN Liner Weekly Avail - 16 wks'!P60</f>
        <v>0</v>
      </c>
      <c r="T55" s="11">
        <f>'[1]MGN Liner Weekly Avail - 16 wks'!Q60+'[1]MGN Liner Weekly Avail - 16 wks'!R60</f>
        <v>0</v>
      </c>
      <c r="U55" s="11">
        <f>'[1]MGN Liner Weekly Avail - 16 wks'!S60+'[1]MGN Liner Weekly Avail - 16 wks'!T60</f>
        <v>0</v>
      </c>
      <c r="V55" s="11">
        <f>'[1]MGN Liner Weekly Avail - 16 wks'!U60+'[1]MGN Liner Weekly Avail - 16 wks'!V60</f>
        <v>0</v>
      </c>
      <c r="W55" s="11">
        <f>'[1]MGN Liner Weekly Avail - 16 wks'!W60+'[1]MGN Liner Weekly Avail - 16 wks'!X60</f>
        <v>0</v>
      </c>
      <c r="X55" s="58">
        <f>'[1]MGN Liner Weekly Avail - 16 wks'!Y60+'[1]MGN Liner Weekly Avail - 16 wks'!Z60+'[1]MGN Liner Weekly Avail - 16 wks'!AA60</f>
        <v>0</v>
      </c>
      <c r="Y55" s="56">
        <f t="shared" si="5"/>
        <v>2900</v>
      </c>
      <c r="Z55" s="46"/>
      <c r="AA55" s="41" t="s">
        <v>40</v>
      </c>
      <c r="AB55" s="28">
        <f t="shared" si="6"/>
        <v>5220</v>
      </c>
    </row>
    <row r="56" spans="1:28" ht="12.75" x14ac:dyDescent="0.2">
      <c r="A56" s="44" t="s">
        <v>6</v>
      </c>
      <c r="B56" s="1" t="s">
        <v>40</v>
      </c>
      <c r="C56" s="19" t="str">
        <f>'[1]MGN Liner Weekly Avail - 14 wks'!A61</f>
        <v>Brunnera Silver Heart</v>
      </c>
      <c r="D56" s="19" t="str">
        <f>'[1]MGN Liner Weekly Avail - 14 wks'!B61</f>
        <v>G00123</v>
      </c>
      <c r="E56" s="1">
        <v>72</v>
      </c>
      <c r="F56" s="26">
        <v>0.3</v>
      </c>
      <c r="G56" s="72">
        <v>1.77</v>
      </c>
      <c r="H56" s="72">
        <f t="shared" si="0"/>
        <v>149.04</v>
      </c>
      <c r="I56" s="10" t="s">
        <v>111</v>
      </c>
      <c r="J56" s="29"/>
      <c r="K56" s="29"/>
      <c r="L56" s="11">
        <f t="shared" si="3"/>
        <v>0</v>
      </c>
      <c r="M56" s="29"/>
      <c r="N56" s="11">
        <f>'[1]MGN Liner Weekly Avail - 16 wks'!C61</f>
        <v>0</v>
      </c>
      <c r="O56" s="11">
        <f>'[1]MGN Liner Weekly Avail - 16 wks'!D61+'[1]MGN Liner Weekly Avail - 16 wks'!E61</f>
        <v>0</v>
      </c>
      <c r="P56" s="11">
        <f>'[1]MGN Liner Weekly Avail - 16 wks'!F61+'[1]MGN Liner Weekly Avail - 16 wks'!G61+'[1]MGN Liner Weekly Avail - 16 wks'!H61</f>
        <v>0</v>
      </c>
      <c r="Q56" s="11">
        <f>'[1]MGN Liner Weekly Avail - 16 wks'!I61+'[1]MGN Liner Weekly Avail - 16 wks'!J61+'[1]MGN Liner Weekly Avail - 16 wks'!K61</f>
        <v>800</v>
      </c>
      <c r="R56" s="11">
        <f>'[1]MGN Liner Weekly Avail - 16 wks'!L61+'[1]MGN Liner Weekly Avail - 16 wks'!M61</f>
        <v>1118</v>
      </c>
      <c r="S56" s="11">
        <f>'[1]MGN Liner Weekly Avail - 16 wks'!N61+'[1]MGN Liner Weekly Avail - 16 wks'!O61+'[1]MGN Liner Weekly Avail - 16 wks'!P61</f>
        <v>0</v>
      </c>
      <c r="T56" s="11">
        <f>'[1]MGN Liner Weekly Avail - 16 wks'!Q61+'[1]MGN Liner Weekly Avail - 16 wks'!R61</f>
        <v>2500</v>
      </c>
      <c r="U56" s="11">
        <f>'[1]MGN Liner Weekly Avail - 16 wks'!S61+'[1]MGN Liner Weekly Avail - 16 wks'!T61</f>
        <v>0</v>
      </c>
      <c r="V56" s="11">
        <f>'[1]MGN Liner Weekly Avail - 16 wks'!U61+'[1]MGN Liner Weekly Avail - 16 wks'!V61</f>
        <v>2500</v>
      </c>
      <c r="W56" s="11">
        <f>'[1]MGN Liner Weekly Avail - 16 wks'!W61+'[1]MGN Liner Weekly Avail - 16 wks'!X61</f>
        <v>1500</v>
      </c>
      <c r="X56" s="58">
        <f>'[1]MGN Liner Weekly Avail - 16 wks'!Y61+'[1]MGN Liner Weekly Avail - 16 wks'!Z61+'[1]MGN Liner Weekly Avail - 16 wks'!AA61</f>
        <v>0</v>
      </c>
      <c r="Y56" s="56">
        <f t="shared" si="5"/>
        <v>8418</v>
      </c>
      <c r="Z56" s="46"/>
      <c r="AA56" s="41" t="s">
        <v>40</v>
      </c>
      <c r="AB56" s="28">
        <f t="shared" si="6"/>
        <v>14899.86</v>
      </c>
    </row>
    <row r="57" spans="1:28" ht="12.75" x14ac:dyDescent="0.2">
      <c r="A57" s="44" t="s">
        <v>6</v>
      </c>
      <c r="B57" s="1" t="s">
        <v>40</v>
      </c>
      <c r="C57" s="19" t="str">
        <f>'[1]MGN Liner Weekly Avail - 14 wks'!A62</f>
        <v>Brunnera Variegata</v>
      </c>
      <c r="D57" s="19" t="str">
        <f>'[1]MGN Liner Weekly Avail - 14 wks'!B62</f>
        <v>G00120</v>
      </c>
      <c r="E57" s="1">
        <v>72</v>
      </c>
      <c r="F57" s="26"/>
      <c r="G57" s="72">
        <v>1.8</v>
      </c>
      <c r="H57" s="72">
        <f t="shared" si="0"/>
        <v>129.6</v>
      </c>
      <c r="I57" s="10" t="s">
        <v>111</v>
      </c>
      <c r="J57" s="29"/>
      <c r="K57" s="29"/>
      <c r="L57" s="11">
        <f t="shared" si="3"/>
        <v>0</v>
      </c>
      <c r="M57" s="29"/>
      <c r="N57" s="11">
        <f>'[1]MGN Liner Weekly Avail - 16 wks'!C62</f>
        <v>0</v>
      </c>
      <c r="O57" s="11">
        <f>'[1]MGN Liner Weekly Avail - 16 wks'!D62+'[1]MGN Liner Weekly Avail - 16 wks'!E62</f>
        <v>0</v>
      </c>
      <c r="P57" s="11">
        <f>'[1]MGN Liner Weekly Avail - 16 wks'!F62+'[1]MGN Liner Weekly Avail - 16 wks'!G62+'[1]MGN Liner Weekly Avail - 16 wks'!H62</f>
        <v>0</v>
      </c>
      <c r="Q57" s="11">
        <f>'[1]MGN Liner Weekly Avail - 16 wks'!I62+'[1]MGN Liner Weekly Avail - 16 wks'!J62+'[1]MGN Liner Weekly Avail - 16 wks'!K62</f>
        <v>0</v>
      </c>
      <c r="R57" s="11">
        <f>'[1]MGN Liner Weekly Avail - 16 wks'!L62+'[1]MGN Liner Weekly Avail - 16 wks'!M62</f>
        <v>0</v>
      </c>
      <c r="S57" s="11">
        <f>'[1]MGN Liner Weekly Avail - 16 wks'!N62+'[1]MGN Liner Weekly Avail - 16 wks'!O62+'[1]MGN Liner Weekly Avail - 16 wks'!P62</f>
        <v>1450</v>
      </c>
      <c r="T57" s="11">
        <f>'[1]MGN Liner Weekly Avail - 16 wks'!Q62+'[1]MGN Liner Weekly Avail - 16 wks'!R62</f>
        <v>0</v>
      </c>
      <c r="U57" s="11">
        <f>'[1]MGN Liner Weekly Avail - 16 wks'!S62+'[1]MGN Liner Weekly Avail - 16 wks'!T62</f>
        <v>0</v>
      </c>
      <c r="V57" s="11">
        <f>'[1]MGN Liner Weekly Avail - 16 wks'!U62+'[1]MGN Liner Weekly Avail - 16 wks'!V62</f>
        <v>0</v>
      </c>
      <c r="W57" s="11">
        <f>'[1]MGN Liner Weekly Avail - 16 wks'!W62+'[1]MGN Liner Weekly Avail - 16 wks'!X62</f>
        <v>0</v>
      </c>
      <c r="X57" s="58">
        <f>'[1]MGN Liner Weekly Avail - 16 wks'!Y62+'[1]MGN Liner Weekly Avail - 16 wks'!Z62+'[1]MGN Liner Weekly Avail - 16 wks'!AA62</f>
        <v>1100</v>
      </c>
      <c r="Y57" s="56">
        <f t="shared" si="5"/>
        <v>2550</v>
      </c>
      <c r="Z57" s="46"/>
      <c r="AA57" s="41" t="s">
        <v>40</v>
      </c>
      <c r="AB57" s="28">
        <f t="shared" si="6"/>
        <v>4590</v>
      </c>
    </row>
    <row r="58" spans="1:28" ht="12.75" hidden="1" x14ac:dyDescent="0.2">
      <c r="A58" s="44" t="s">
        <v>6</v>
      </c>
      <c r="B58" s="2" t="s">
        <v>44</v>
      </c>
      <c r="C58" s="13" t="s">
        <v>122</v>
      </c>
      <c r="D58" s="13"/>
      <c r="E58" s="10">
        <v>72</v>
      </c>
      <c r="F58" s="6"/>
      <c r="G58" s="72">
        <v>1.08</v>
      </c>
      <c r="H58" s="72">
        <f t="shared" si="0"/>
        <v>77.760000000000005</v>
      </c>
      <c r="I58" s="4" t="s">
        <v>9</v>
      </c>
      <c r="J58" s="5"/>
      <c r="K58" s="11"/>
      <c r="L58" s="11">
        <f t="shared" si="3"/>
        <v>0</v>
      </c>
      <c r="M58" s="96">
        <v>7200</v>
      </c>
      <c r="N58" s="11">
        <v>0</v>
      </c>
      <c r="O58" s="11">
        <v>0</v>
      </c>
      <c r="P58" s="11">
        <v>1008</v>
      </c>
      <c r="Q58" s="11">
        <v>1008</v>
      </c>
      <c r="R58" s="11">
        <v>0</v>
      </c>
      <c r="S58" s="11">
        <v>0</v>
      </c>
      <c r="T58" s="11">
        <v>0</v>
      </c>
      <c r="U58" s="11">
        <v>2592</v>
      </c>
      <c r="V58" s="11">
        <v>1008</v>
      </c>
      <c r="W58" s="11">
        <v>0</v>
      </c>
      <c r="X58" s="58">
        <v>0</v>
      </c>
      <c r="Y58" s="56">
        <f t="shared" si="5"/>
        <v>12816</v>
      </c>
      <c r="Z58" s="45" t="s">
        <v>45</v>
      </c>
      <c r="AA58" s="39" t="s">
        <v>44</v>
      </c>
      <c r="AB58" s="7">
        <f>+Y58*G58</f>
        <v>13841.28</v>
      </c>
    </row>
    <row r="59" spans="1:28" ht="12.75" hidden="1" x14ac:dyDescent="0.2">
      <c r="A59" s="44" t="s">
        <v>6</v>
      </c>
      <c r="B59" s="1" t="s">
        <v>46</v>
      </c>
      <c r="C59" s="93" t="str">
        <f>'[1]MGN Inventory Nov 25'!H98</f>
        <v>Carex Apalachica</v>
      </c>
      <c r="D59" s="93"/>
      <c r="E59" s="94">
        <v>72</v>
      </c>
      <c r="F59" s="74"/>
      <c r="G59" s="73">
        <v>1.5</v>
      </c>
      <c r="H59" s="72">
        <f t="shared" si="0"/>
        <v>108</v>
      </c>
      <c r="I59" s="1" t="s">
        <v>9</v>
      </c>
      <c r="J59" s="29"/>
      <c r="K59" s="29"/>
      <c r="L59" s="11">
        <f t="shared" si="3"/>
        <v>0</v>
      </c>
      <c r="M59" s="98"/>
      <c r="N59" s="29"/>
      <c r="O59" s="29">
        <v>0</v>
      </c>
      <c r="P59" s="29">
        <v>1500</v>
      </c>
      <c r="Q59" s="29">
        <v>1500</v>
      </c>
      <c r="R59" s="29">
        <v>1500</v>
      </c>
      <c r="S59" s="29">
        <v>1500</v>
      </c>
      <c r="T59" s="29">
        <v>5000</v>
      </c>
      <c r="U59" s="29">
        <v>5000</v>
      </c>
      <c r="V59" s="29">
        <v>5000</v>
      </c>
      <c r="W59" s="29">
        <v>5000</v>
      </c>
      <c r="X59" s="60">
        <v>5000</v>
      </c>
      <c r="Y59" s="56">
        <f t="shared" si="5"/>
        <v>31000</v>
      </c>
      <c r="Z59" s="46"/>
      <c r="AA59" s="41" t="s">
        <v>46</v>
      </c>
      <c r="AB59" s="28">
        <f>+G59*Y59</f>
        <v>46500</v>
      </c>
    </row>
    <row r="60" spans="1:28" ht="12.75" x14ac:dyDescent="0.2">
      <c r="A60" s="44" t="s">
        <v>6</v>
      </c>
      <c r="B60" s="1" t="s">
        <v>46</v>
      </c>
      <c r="C60" s="19" t="str">
        <f>'[1]MGN Liner Weekly Avail - 14 wks'!A68</f>
        <v>Carex appalachica</v>
      </c>
      <c r="D60" s="19" t="str">
        <f>'[1]MGN Liner Weekly Avail - 14 wks'!B68</f>
        <v>G02032</v>
      </c>
      <c r="E60" s="1">
        <v>72</v>
      </c>
      <c r="F60" s="87"/>
      <c r="G60" s="86">
        <v>1.74</v>
      </c>
      <c r="H60" s="72">
        <f t="shared" si="0"/>
        <v>125.28</v>
      </c>
      <c r="I60" s="10" t="s">
        <v>111</v>
      </c>
      <c r="J60" s="29"/>
      <c r="K60" s="29"/>
      <c r="L60" s="11">
        <f t="shared" si="3"/>
        <v>0</v>
      </c>
      <c r="M60" s="29"/>
      <c r="N60" s="11">
        <f>'[1]MGN Liner Weekly Avail - 16 wks'!C68</f>
        <v>0</v>
      </c>
      <c r="O60" s="11">
        <f>'[1]MGN Liner Weekly Avail - 16 wks'!D68+'[1]MGN Liner Weekly Avail - 16 wks'!E68</f>
        <v>0</v>
      </c>
      <c r="P60" s="11">
        <f>'[1]MGN Liner Weekly Avail - 16 wks'!F68+'[1]MGN Liner Weekly Avail - 16 wks'!G68+'[1]MGN Liner Weekly Avail - 16 wks'!H68</f>
        <v>6700</v>
      </c>
      <c r="Q60" s="11">
        <v>1500</v>
      </c>
      <c r="R60" s="11">
        <v>1500</v>
      </c>
      <c r="S60" s="11">
        <v>1500</v>
      </c>
      <c r="T60" s="11">
        <v>5000</v>
      </c>
      <c r="U60" s="11">
        <v>5000</v>
      </c>
      <c r="V60" s="11">
        <v>5000</v>
      </c>
      <c r="W60" s="11">
        <v>5000</v>
      </c>
      <c r="X60" s="58">
        <v>5000</v>
      </c>
      <c r="Y60" s="56">
        <f t="shared" si="5"/>
        <v>36200</v>
      </c>
      <c r="Z60" s="46"/>
      <c r="AA60" s="41" t="s">
        <v>46</v>
      </c>
      <c r="AB60" s="28">
        <f>+G60*Y60</f>
        <v>62988</v>
      </c>
    </row>
    <row r="61" spans="1:28" ht="12.75" x14ac:dyDescent="0.2">
      <c r="A61" s="44" t="s">
        <v>6</v>
      </c>
      <c r="B61" s="1" t="s">
        <v>46</v>
      </c>
      <c r="C61" s="19" t="str">
        <f>'[1]MGN Liner Weekly Avail - 14 wks'!A69</f>
        <v>Carex Evergold</v>
      </c>
      <c r="D61" s="19" t="str">
        <f>'[1]MGN Liner Weekly Avail - 14 wks'!B69</f>
        <v>G00126</v>
      </c>
      <c r="E61" s="1">
        <v>72</v>
      </c>
      <c r="F61" s="87"/>
      <c r="G61" s="86">
        <v>1.74</v>
      </c>
      <c r="H61" s="72">
        <f t="shared" si="0"/>
        <v>125.28</v>
      </c>
      <c r="I61" s="10" t="s">
        <v>111</v>
      </c>
      <c r="J61" s="29"/>
      <c r="K61" s="29"/>
      <c r="L61" s="11">
        <v>216</v>
      </c>
      <c r="M61" s="29"/>
      <c r="N61" s="11">
        <f>'[1]MGN Liner Weekly Avail - 16 wks'!C69</f>
        <v>0</v>
      </c>
      <c r="O61" s="11">
        <f>'[1]MGN Liner Weekly Avail - 16 wks'!D69+'[1]MGN Liner Weekly Avail - 16 wks'!E69</f>
        <v>0</v>
      </c>
      <c r="P61" s="11">
        <f>'[1]MGN Liner Weekly Avail - 16 wks'!F69+'[1]MGN Liner Weekly Avail - 16 wks'!G69+'[1]MGN Liner Weekly Avail - 16 wks'!H69</f>
        <v>0</v>
      </c>
      <c r="Q61" s="11">
        <f>6712+Q62</f>
        <v>11712</v>
      </c>
      <c r="R61" s="11">
        <f>10000+R62</f>
        <v>15000</v>
      </c>
      <c r="S61" s="11">
        <f>16564+S62</f>
        <v>21564</v>
      </c>
      <c r="T61" s="11">
        <f>4000+T62</f>
        <v>9000</v>
      </c>
      <c r="U61" s="11">
        <f>500+U62</f>
        <v>5500</v>
      </c>
      <c r="V61" s="11">
        <f>V62</f>
        <v>5000</v>
      </c>
      <c r="W61" s="11">
        <f>2500+W62</f>
        <v>7500</v>
      </c>
      <c r="X61" s="58">
        <f>20000+X62</f>
        <v>25000</v>
      </c>
      <c r="Y61" s="56">
        <f t="shared" si="5"/>
        <v>100492</v>
      </c>
      <c r="Z61" s="46"/>
      <c r="AA61" s="41" t="s">
        <v>46</v>
      </c>
      <c r="AB61" s="28">
        <f>+G61*Y61</f>
        <v>174856.08</v>
      </c>
    </row>
    <row r="62" spans="1:28" ht="12.75" hidden="1" x14ac:dyDescent="0.2">
      <c r="A62" s="44" t="s">
        <v>6</v>
      </c>
      <c r="B62" s="1" t="s">
        <v>46</v>
      </c>
      <c r="C62" s="93" t="str">
        <f>'[1]MGN Inventory Nov 25'!H144</f>
        <v>Carex Evergold</v>
      </c>
      <c r="D62" s="93"/>
      <c r="E62" s="94">
        <v>72</v>
      </c>
      <c r="F62" s="74"/>
      <c r="G62" s="73">
        <v>1.5</v>
      </c>
      <c r="H62" s="72">
        <f t="shared" si="0"/>
        <v>108</v>
      </c>
      <c r="I62" s="1" t="s">
        <v>9</v>
      </c>
      <c r="J62" s="29"/>
      <c r="K62" s="29"/>
      <c r="L62" s="11">
        <f t="shared" si="3"/>
        <v>0</v>
      </c>
      <c r="M62" s="98"/>
      <c r="N62" s="29"/>
      <c r="O62" s="29">
        <v>0</v>
      </c>
      <c r="P62" s="29">
        <v>5000</v>
      </c>
      <c r="Q62" s="29">
        <v>5000</v>
      </c>
      <c r="R62" s="29">
        <v>5000</v>
      </c>
      <c r="S62" s="29">
        <v>5000</v>
      </c>
      <c r="T62" s="29">
        <v>5000</v>
      </c>
      <c r="U62" s="29">
        <v>5000</v>
      </c>
      <c r="V62" s="29">
        <v>5000</v>
      </c>
      <c r="W62" s="29">
        <v>5000</v>
      </c>
      <c r="X62" s="60">
        <v>5000</v>
      </c>
      <c r="Y62" s="56">
        <f t="shared" si="5"/>
        <v>45000</v>
      </c>
      <c r="Z62" s="46"/>
      <c r="AA62" s="41" t="s">
        <v>46</v>
      </c>
      <c r="AB62" s="28">
        <f>+G62*Y62</f>
        <v>67500</v>
      </c>
    </row>
    <row r="63" spans="1:28" ht="12.75" hidden="1" x14ac:dyDescent="0.2">
      <c r="A63" s="44" t="s">
        <v>6</v>
      </c>
      <c r="B63" s="2" t="s">
        <v>46</v>
      </c>
      <c r="C63" s="92" t="s">
        <v>47</v>
      </c>
      <c r="D63" s="92"/>
      <c r="E63" s="90">
        <v>72</v>
      </c>
      <c r="F63" s="91"/>
      <c r="G63" s="73">
        <v>1.77</v>
      </c>
      <c r="H63" s="72">
        <f t="shared" si="0"/>
        <v>127.44</v>
      </c>
      <c r="I63" s="4" t="s">
        <v>9</v>
      </c>
      <c r="J63" s="5"/>
      <c r="K63" s="11">
        <v>216</v>
      </c>
      <c r="L63" s="11">
        <f t="shared" si="3"/>
        <v>216</v>
      </c>
      <c r="M63" s="96"/>
      <c r="N63" s="11"/>
      <c r="O63" s="11"/>
      <c r="P63" s="11"/>
      <c r="Q63" s="11"/>
      <c r="R63" s="11"/>
      <c r="S63" s="11"/>
      <c r="T63" s="11"/>
      <c r="U63" s="11"/>
      <c r="V63" s="11"/>
      <c r="W63" s="11"/>
      <c r="X63" s="58"/>
      <c r="Y63" s="56">
        <f t="shared" si="5"/>
        <v>432</v>
      </c>
      <c r="Z63" s="45" t="s">
        <v>15</v>
      </c>
      <c r="AA63" s="39" t="s">
        <v>46</v>
      </c>
      <c r="AB63" s="7">
        <f>+Y63*G63</f>
        <v>764.64</v>
      </c>
    </row>
    <row r="64" spans="1:28" ht="12.75" x14ac:dyDescent="0.2">
      <c r="A64" s="44" t="s">
        <v>6</v>
      </c>
      <c r="B64" s="1" t="s">
        <v>46</v>
      </c>
      <c r="C64" s="19" t="str">
        <f>'[1]MGN Liner Weekly Avail - 14 wks'!A70</f>
        <v>Carex Feather Falls</v>
      </c>
      <c r="D64" s="19" t="str">
        <f>'[1]MGN Liner Weekly Avail - 14 wks'!B70</f>
        <v>G00127</v>
      </c>
      <c r="E64" s="1">
        <v>72</v>
      </c>
      <c r="F64" s="26">
        <v>0.35</v>
      </c>
      <c r="G64" s="72">
        <v>1.75</v>
      </c>
      <c r="H64" s="72">
        <f t="shared" si="0"/>
        <v>151.19999999999999</v>
      </c>
      <c r="I64" s="10" t="s">
        <v>111</v>
      </c>
      <c r="J64" s="29"/>
      <c r="K64" s="29"/>
      <c r="L64" s="11">
        <f t="shared" si="3"/>
        <v>0</v>
      </c>
      <c r="M64" s="29"/>
      <c r="N64" s="11">
        <f>'[1]MGN Liner Weekly Avail - 16 wks'!C70</f>
        <v>0</v>
      </c>
      <c r="O64" s="11">
        <f>'[1]MGN Liner Weekly Avail - 16 wks'!D70+'[1]MGN Liner Weekly Avail - 16 wks'!E70</f>
        <v>0</v>
      </c>
      <c r="P64" s="11">
        <f>'[1]MGN Liner Weekly Avail - 16 wks'!F70+'[1]MGN Liner Weekly Avail - 16 wks'!G70+'[1]MGN Liner Weekly Avail - 16 wks'!H70</f>
        <v>0</v>
      </c>
      <c r="Q64" s="11">
        <f>'[1]MGN Liner Weekly Avail - 16 wks'!I70+'[1]MGN Liner Weekly Avail - 16 wks'!J70+'[1]MGN Liner Weekly Avail - 16 wks'!K70</f>
        <v>400</v>
      </c>
      <c r="R64" s="11">
        <f>'[1]MGN Liner Weekly Avail - 16 wks'!L70+'[1]MGN Liner Weekly Avail - 16 wks'!M70</f>
        <v>0</v>
      </c>
      <c r="S64" s="11">
        <f>'[1]MGN Liner Weekly Avail - 16 wks'!N70+'[1]MGN Liner Weekly Avail - 16 wks'!O70+'[1]MGN Liner Weekly Avail - 16 wks'!P70</f>
        <v>300</v>
      </c>
      <c r="T64" s="11">
        <f>'[1]MGN Liner Weekly Avail - 16 wks'!Q70+'[1]MGN Liner Weekly Avail - 16 wks'!R70</f>
        <v>7200</v>
      </c>
      <c r="U64" s="11">
        <f>'[1]MGN Liner Weekly Avail - 16 wks'!S70+'[1]MGN Liner Weekly Avail - 16 wks'!T70</f>
        <v>0</v>
      </c>
      <c r="V64" s="11">
        <f>'[1]MGN Liner Weekly Avail - 16 wks'!U70+'[1]MGN Liner Weekly Avail - 16 wks'!V70</f>
        <v>16500</v>
      </c>
      <c r="W64" s="11">
        <f>'[1]MGN Liner Weekly Avail - 16 wks'!W70+'[1]MGN Liner Weekly Avail - 16 wks'!X70</f>
        <v>15200</v>
      </c>
      <c r="X64" s="58">
        <f>'[1]MGN Liner Weekly Avail - 16 wks'!Y70+'[1]MGN Liner Weekly Avail - 16 wks'!Z70+'[1]MGN Liner Weekly Avail - 16 wks'!AA70</f>
        <v>81300</v>
      </c>
      <c r="Y64" s="56">
        <f t="shared" si="5"/>
        <v>120900</v>
      </c>
      <c r="Z64" s="46"/>
      <c r="AA64" s="41" t="s">
        <v>46</v>
      </c>
      <c r="AB64" s="28">
        <f t="shared" ref="AB64:AB73" si="7">+G64*Y64</f>
        <v>211575</v>
      </c>
    </row>
    <row r="65" spans="1:28" ht="12.75" hidden="1" x14ac:dyDescent="0.2">
      <c r="A65" s="44" t="s">
        <v>6</v>
      </c>
      <c r="B65" s="1" t="s">
        <v>46</v>
      </c>
      <c r="C65" s="19" t="str">
        <f>'[1]MGN Inventory Nov 25'!H156</f>
        <v>Carex Frosted Curls</v>
      </c>
      <c r="D65" s="19"/>
      <c r="E65" s="1">
        <v>72</v>
      </c>
      <c r="F65" s="26"/>
      <c r="G65" s="72">
        <v>1.5</v>
      </c>
      <c r="H65" s="72">
        <f t="shared" si="0"/>
        <v>108</v>
      </c>
      <c r="I65" s="1" t="s">
        <v>9</v>
      </c>
      <c r="J65" s="29"/>
      <c r="K65" s="29"/>
      <c r="L65" s="11">
        <f t="shared" si="3"/>
        <v>0</v>
      </c>
      <c r="M65" s="98"/>
      <c r="N65" s="29"/>
      <c r="O65" s="29">
        <v>0</v>
      </c>
      <c r="P65" s="29">
        <v>5000</v>
      </c>
      <c r="Q65" s="29">
        <v>5000</v>
      </c>
      <c r="R65" s="29">
        <v>5000</v>
      </c>
      <c r="S65" s="29">
        <v>5000</v>
      </c>
      <c r="T65" s="29">
        <v>5000</v>
      </c>
      <c r="U65" s="29">
        <v>5000</v>
      </c>
      <c r="V65" s="29">
        <v>5000</v>
      </c>
      <c r="W65" s="29">
        <v>5000</v>
      </c>
      <c r="X65" s="60">
        <v>5000</v>
      </c>
      <c r="Y65" s="56">
        <f t="shared" si="5"/>
        <v>45000</v>
      </c>
      <c r="Z65" s="46"/>
      <c r="AA65" s="41" t="s">
        <v>46</v>
      </c>
      <c r="AB65" s="28">
        <f t="shared" si="7"/>
        <v>67500</v>
      </c>
    </row>
    <row r="66" spans="1:28" ht="12.75" x14ac:dyDescent="0.2">
      <c r="A66" s="44" t="s">
        <v>6</v>
      </c>
      <c r="B66" s="1" t="s">
        <v>46</v>
      </c>
      <c r="C66" s="19" t="str">
        <f>'[1]MGN Liner Weekly Avail - 14 wks'!A71</f>
        <v>Carex Moon Falls</v>
      </c>
      <c r="D66" s="19" t="str">
        <f>'[1]MGN Liner Weekly Avail - 14 wks'!B71</f>
        <v>G01260</v>
      </c>
      <c r="E66" s="1">
        <v>72</v>
      </c>
      <c r="F66" s="26">
        <v>0.35</v>
      </c>
      <c r="G66" s="72">
        <v>1.75</v>
      </c>
      <c r="H66" s="72">
        <f t="shared" si="0"/>
        <v>151.19999999999999</v>
      </c>
      <c r="I66" s="10" t="s">
        <v>111</v>
      </c>
      <c r="J66" s="29"/>
      <c r="K66" s="29"/>
      <c r="L66" s="11">
        <f t="shared" si="3"/>
        <v>0</v>
      </c>
      <c r="M66" s="29"/>
      <c r="N66" s="11">
        <f>'[1]MGN Liner Weekly Avail - 16 wks'!C71</f>
        <v>0</v>
      </c>
      <c r="O66" s="11">
        <v>0</v>
      </c>
      <c r="P66" s="11">
        <f>'[1]MGN Liner Weekly Avail - 16 wks'!F71+'[1]MGN Liner Weekly Avail - 16 wks'!G71+'[1]MGN Liner Weekly Avail - 16 wks'!H71</f>
        <v>0</v>
      </c>
      <c r="Q66" s="11">
        <f>'[1]MGN Liner Weekly Avail - 16 wks'!I71+'[1]MGN Liner Weekly Avail - 16 wks'!J71+'[1]MGN Liner Weekly Avail - 16 wks'!K71</f>
        <v>0</v>
      </c>
      <c r="R66" s="11">
        <f>'[1]MGN Liner Weekly Avail - 16 wks'!L71+'[1]MGN Liner Weekly Avail - 16 wks'!M71</f>
        <v>7800</v>
      </c>
      <c r="S66" s="11">
        <f>'[1]MGN Liner Weekly Avail - 16 wks'!N71+'[1]MGN Liner Weekly Avail - 16 wks'!O71+'[1]MGN Liner Weekly Avail - 16 wks'!P71</f>
        <v>26840</v>
      </c>
      <c r="T66" s="11">
        <f>'[1]MGN Liner Weekly Avail - 16 wks'!Q71+'[1]MGN Liner Weekly Avail - 16 wks'!R71</f>
        <v>11700</v>
      </c>
      <c r="U66" s="11">
        <f>'[1]MGN Liner Weekly Avail - 16 wks'!S71+'[1]MGN Liner Weekly Avail - 16 wks'!T71</f>
        <v>0</v>
      </c>
      <c r="V66" s="11">
        <f>'[1]MGN Liner Weekly Avail - 16 wks'!U71+'[1]MGN Liner Weekly Avail - 16 wks'!V71</f>
        <v>20000</v>
      </c>
      <c r="W66" s="11">
        <f>'[1]MGN Liner Weekly Avail - 16 wks'!W71+'[1]MGN Liner Weekly Avail - 16 wks'!X71</f>
        <v>15000</v>
      </c>
      <c r="X66" s="58">
        <f>'[1]MGN Liner Weekly Avail - 16 wks'!Y71+'[1]MGN Liner Weekly Avail - 16 wks'!Z71+'[1]MGN Liner Weekly Avail - 16 wks'!AA71</f>
        <v>18000</v>
      </c>
      <c r="Y66" s="56">
        <f t="shared" si="5"/>
        <v>99340</v>
      </c>
      <c r="Z66" s="46"/>
      <c r="AA66" s="41" t="s">
        <v>46</v>
      </c>
      <c r="AB66" s="28">
        <f t="shared" si="7"/>
        <v>173845</v>
      </c>
    </row>
    <row r="67" spans="1:28" ht="12.75" x14ac:dyDescent="0.2">
      <c r="A67" s="44" t="s">
        <v>6</v>
      </c>
      <c r="B67" s="1" t="s">
        <v>46</v>
      </c>
      <c r="C67" s="19" t="str">
        <f>'[1]MGN Liner Weekly Avail - 14 wks'!A72</f>
        <v>Carex pensylvanica</v>
      </c>
      <c r="D67" s="19" t="str">
        <f>'[1]MGN Liner Weekly Avail - 14 wks'!B72</f>
        <v>G01026</v>
      </c>
      <c r="E67" s="1">
        <v>72</v>
      </c>
      <c r="F67" s="26"/>
      <c r="G67" s="72">
        <v>1.77</v>
      </c>
      <c r="H67" s="72">
        <f t="shared" si="0"/>
        <v>127.44</v>
      </c>
      <c r="I67" s="10" t="s">
        <v>111</v>
      </c>
      <c r="J67" s="29"/>
      <c r="K67" s="29"/>
      <c r="L67" s="11">
        <f t="shared" si="3"/>
        <v>0</v>
      </c>
      <c r="M67" s="29"/>
      <c r="N67" s="11">
        <f>'[1]MGN Liner Weekly Avail - 16 wks'!C72</f>
        <v>0</v>
      </c>
      <c r="O67" s="11">
        <f>'[1]MGN Liner Weekly Avail - 16 wks'!D72+'[1]MGN Liner Weekly Avail - 16 wks'!E72</f>
        <v>0</v>
      </c>
      <c r="P67" s="11">
        <f>'[1]MGN Liner Weekly Avail - 16 wks'!F72+'[1]MGN Liner Weekly Avail - 16 wks'!G72+'[1]MGN Liner Weekly Avail - 16 wks'!H72</f>
        <v>0</v>
      </c>
      <c r="Q67" s="11">
        <f>'[1]MGN Liner Weekly Avail - 16 wks'!I72+'[1]MGN Liner Weekly Avail - 16 wks'!J72+'[1]MGN Liner Weekly Avail - 16 wks'!K72</f>
        <v>500</v>
      </c>
      <c r="R67" s="11">
        <f>'[1]MGN Liner Weekly Avail - 16 wks'!L72+'[1]MGN Liner Weekly Avail - 16 wks'!M72</f>
        <v>268</v>
      </c>
      <c r="S67" s="11">
        <f>'[1]MGN Liner Weekly Avail - 16 wks'!N72+'[1]MGN Liner Weekly Avail - 16 wks'!O72+'[1]MGN Liner Weekly Avail - 16 wks'!P72</f>
        <v>0</v>
      </c>
      <c r="T67" s="11">
        <f>'[1]MGN Liner Weekly Avail - 16 wks'!Q72+'[1]MGN Liner Weekly Avail - 16 wks'!R72</f>
        <v>0</v>
      </c>
      <c r="U67" s="11">
        <f>'[1]MGN Liner Weekly Avail - 16 wks'!S72+'[1]MGN Liner Weekly Avail - 16 wks'!T72</f>
        <v>0</v>
      </c>
      <c r="V67" s="11">
        <f>'[1]MGN Liner Weekly Avail - 16 wks'!U72+'[1]MGN Liner Weekly Avail - 16 wks'!V72</f>
        <v>0</v>
      </c>
      <c r="W67" s="11">
        <f>'[1]MGN Liner Weekly Avail - 16 wks'!W72+'[1]MGN Liner Weekly Avail - 16 wks'!X72</f>
        <v>17000</v>
      </c>
      <c r="X67" s="58">
        <f>'[1]MGN Liner Weekly Avail - 16 wks'!Y72+'[1]MGN Liner Weekly Avail - 16 wks'!Z72+'[1]MGN Liner Weekly Avail - 16 wks'!AA72</f>
        <v>7200</v>
      </c>
      <c r="Y67" s="56">
        <f t="shared" si="5"/>
        <v>24968</v>
      </c>
      <c r="Z67" s="46"/>
      <c r="AA67" s="41" t="s">
        <v>46</v>
      </c>
      <c r="AB67" s="28">
        <f t="shared" si="7"/>
        <v>44193.36</v>
      </c>
    </row>
    <row r="68" spans="1:28" ht="12.75" x14ac:dyDescent="0.2">
      <c r="A68" s="44" t="s">
        <v>6</v>
      </c>
      <c r="B68" s="1" t="s">
        <v>46</v>
      </c>
      <c r="C68" s="19" t="str">
        <f>'[1]MGN Liner Weekly Avail - 14 wks'!A73</f>
        <v>Carex plantaginea</v>
      </c>
      <c r="D68" s="19" t="str">
        <f>'[1]MGN Liner Weekly Avail - 14 wks'!B73</f>
        <v>G02792</v>
      </c>
      <c r="E68" s="1">
        <v>72</v>
      </c>
      <c r="F68" s="26"/>
      <c r="G68" s="72">
        <v>1.75</v>
      </c>
      <c r="H68" s="72">
        <f t="shared" si="0"/>
        <v>126</v>
      </c>
      <c r="I68" s="10" t="s">
        <v>111</v>
      </c>
      <c r="J68" s="29"/>
      <c r="K68" s="29"/>
      <c r="L68" s="11">
        <f t="shared" si="3"/>
        <v>0</v>
      </c>
      <c r="M68" s="29"/>
      <c r="N68" s="11">
        <f>'[1]MGN Liner Weekly Avail - 16 wks'!C73</f>
        <v>0</v>
      </c>
      <c r="O68" s="11">
        <f>'[1]MGN Liner Weekly Avail - 16 wks'!D73+'[1]MGN Liner Weekly Avail - 16 wks'!E73</f>
        <v>0</v>
      </c>
      <c r="P68" s="11">
        <f>'[1]MGN Liner Weekly Avail - 16 wks'!F73+'[1]MGN Liner Weekly Avail - 16 wks'!G73+'[1]MGN Liner Weekly Avail - 16 wks'!H73</f>
        <v>0</v>
      </c>
      <c r="Q68" s="11">
        <f>'[1]MGN Liner Weekly Avail - 16 wks'!I73+'[1]MGN Liner Weekly Avail - 16 wks'!J73+'[1]MGN Liner Weekly Avail - 16 wks'!K73</f>
        <v>2000</v>
      </c>
      <c r="R68" s="11">
        <f>'[1]MGN Liner Weekly Avail - 16 wks'!L73+'[1]MGN Liner Weekly Avail - 16 wks'!M73</f>
        <v>8000</v>
      </c>
      <c r="S68" s="11">
        <f>'[1]MGN Liner Weekly Avail - 16 wks'!N73+'[1]MGN Liner Weekly Avail - 16 wks'!O73+'[1]MGN Liner Weekly Avail - 16 wks'!P73</f>
        <v>500</v>
      </c>
      <c r="T68" s="11">
        <f>'[1]MGN Liner Weekly Avail - 16 wks'!Q73+'[1]MGN Liner Weekly Avail - 16 wks'!R73</f>
        <v>0</v>
      </c>
      <c r="U68" s="11">
        <f>'[1]MGN Liner Weekly Avail - 16 wks'!S73+'[1]MGN Liner Weekly Avail - 16 wks'!T73</f>
        <v>2100</v>
      </c>
      <c r="V68" s="11">
        <f>'[1]MGN Liner Weekly Avail - 16 wks'!U73+'[1]MGN Liner Weekly Avail - 16 wks'!V73</f>
        <v>0</v>
      </c>
      <c r="W68" s="11">
        <f>'[1]MGN Liner Weekly Avail - 16 wks'!W73+'[1]MGN Liner Weekly Avail - 16 wks'!X73</f>
        <v>0</v>
      </c>
      <c r="X68" s="58">
        <f>'[1]MGN Liner Weekly Avail - 16 wks'!Y73+'[1]MGN Liner Weekly Avail - 16 wks'!Z73+'[1]MGN Liner Weekly Avail - 16 wks'!AA73</f>
        <v>2850</v>
      </c>
      <c r="Y68" s="56">
        <f t="shared" si="5"/>
        <v>15450</v>
      </c>
      <c r="Z68" s="46"/>
      <c r="AA68" s="41" t="s">
        <v>46</v>
      </c>
      <c r="AB68" s="28">
        <f t="shared" si="7"/>
        <v>27037.5</v>
      </c>
    </row>
    <row r="69" spans="1:28" ht="12.75" x14ac:dyDescent="0.2">
      <c r="A69" s="44" t="s">
        <v>6</v>
      </c>
      <c r="B69" s="1" t="s">
        <v>46</v>
      </c>
      <c r="C69" s="19" t="str">
        <f>'[1]MGN Liner Weekly Avail - 14 wks'!A74</f>
        <v>Carex Ribbon Falls</v>
      </c>
      <c r="D69" s="19" t="str">
        <f>'[1]MGN Liner Weekly Avail - 14 wks'!B74</f>
        <v>G00130</v>
      </c>
      <c r="E69" s="1">
        <v>72</v>
      </c>
      <c r="F69" s="26">
        <v>0.35</v>
      </c>
      <c r="G69" s="72">
        <v>1.75</v>
      </c>
      <c r="H69" s="72">
        <f t="shared" si="0"/>
        <v>151.19999999999999</v>
      </c>
      <c r="I69" s="10" t="s">
        <v>111</v>
      </c>
      <c r="J69" s="29"/>
      <c r="K69" s="29"/>
      <c r="L69" s="11">
        <f t="shared" si="3"/>
        <v>0</v>
      </c>
      <c r="M69" s="29"/>
      <c r="N69" s="11">
        <f>'[1]MGN Liner Weekly Avail - 16 wks'!C74</f>
        <v>0</v>
      </c>
      <c r="O69" s="11">
        <f>'[1]MGN Liner Weekly Avail - 16 wks'!D74+'[1]MGN Liner Weekly Avail - 16 wks'!E74</f>
        <v>0</v>
      </c>
      <c r="P69" s="11">
        <f>'[1]MGN Liner Weekly Avail - 16 wks'!F74+'[1]MGN Liner Weekly Avail - 16 wks'!G74+'[1]MGN Liner Weekly Avail - 16 wks'!H74</f>
        <v>0</v>
      </c>
      <c r="Q69" s="11">
        <f>'[1]MGN Liner Weekly Avail - 16 wks'!I74+'[1]MGN Liner Weekly Avail - 16 wks'!J74+'[1]MGN Liner Weekly Avail - 16 wks'!K74</f>
        <v>0</v>
      </c>
      <c r="R69" s="11">
        <f>'[1]MGN Liner Weekly Avail - 16 wks'!L74+'[1]MGN Liner Weekly Avail - 16 wks'!M74</f>
        <v>0</v>
      </c>
      <c r="S69" s="11">
        <f>'[1]MGN Liner Weekly Avail - 16 wks'!N74+'[1]MGN Liner Weekly Avail - 16 wks'!O74+'[1]MGN Liner Weekly Avail - 16 wks'!P74</f>
        <v>3100</v>
      </c>
      <c r="T69" s="11">
        <f>'[1]MGN Liner Weekly Avail - 16 wks'!Q74+'[1]MGN Liner Weekly Avail - 16 wks'!R74</f>
        <v>0</v>
      </c>
      <c r="U69" s="11">
        <f>'[1]MGN Liner Weekly Avail - 16 wks'!S74+'[1]MGN Liner Weekly Avail - 16 wks'!T74</f>
        <v>0</v>
      </c>
      <c r="V69" s="11">
        <f>'[1]MGN Liner Weekly Avail - 16 wks'!U74+'[1]MGN Liner Weekly Avail - 16 wks'!V74</f>
        <v>2500</v>
      </c>
      <c r="W69" s="11">
        <f>'[1]MGN Liner Weekly Avail - 16 wks'!W74+'[1]MGN Liner Weekly Avail - 16 wks'!X74</f>
        <v>0</v>
      </c>
      <c r="X69" s="58">
        <f>'[1]MGN Liner Weekly Avail - 16 wks'!Y74+'[1]MGN Liner Weekly Avail - 16 wks'!Z74+'[1]MGN Liner Weekly Avail - 16 wks'!AA74</f>
        <v>0</v>
      </c>
      <c r="Y69" s="56">
        <f t="shared" si="5"/>
        <v>5600</v>
      </c>
      <c r="Z69" s="46"/>
      <c r="AA69" s="41" t="s">
        <v>46</v>
      </c>
      <c r="AB69" s="28">
        <f t="shared" si="7"/>
        <v>9800</v>
      </c>
    </row>
    <row r="70" spans="1:28" ht="12.75" x14ac:dyDescent="0.2">
      <c r="A70" s="44" t="s">
        <v>6</v>
      </c>
      <c r="B70" s="1" t="s">
        <v>46</v>
      </c>
      <c r="C70" s="19" t="str">
        <f>'[1]MGN Liner Weekly Avail - 14 wks'!A75</f>
        <v>Carex rosea</v>
      </c>
      <c r="D70" s="19" t="str">
        <f>'[1]MGN Liner Weekly Avail - 14 wks'!B75</f>
        <v>G04186</v>
      </c>
      <c r="E70" s="1">
        <v>72</v>
      </c>
      <c r="F70" s="26"/>
      <c r="G70" s="72">
        <v>1.75</v>
      </c>
      <c r="H70" s="72">
        <f t="shared" si="0"/>
        <v>126</v>
      </c>
      <c r="I70" s="10" t="s">
        <v>111</v>
      </c>
      <c r="J70" s="29"/>
      <c r="K70" s="29"/>
      <c r="L70" s="11">
        <f t="shared" si="3"/>
        <v>0</v>
      </c>
      <c r="M70" s="29"/>
      <c r="N70" s="11">
        <f>'[1]MGN Liner Weekly Avail - 16 wks'!C75</f>
        <v>0</v>
      </c>
      <c r="O70" s="11">
        <f>'[1]MGN Liner Weekly Avail - 16 wks'!D75+'[1]MGN Liner Weekly Avail - 16 wks'!E75</f>
        <v>0</v>
      </c>
      <c r="P70" s="11">
        <f>'[1]MGN Liner Weekly Avail - 16 wks'!F75+'[1]MGN Liner Weekly Avail - 16 wks'!G75+'[1]MGN Liner Weekly Avail - 16 wks'!H75</f>
        <v>0</v>
      </c>
      <c r="Q70" s="11">
        <f>'[1]MGN Liner Weekly Avail - 16 wks'!I75+'[1]MGN Liner Weekly Avail - 16 wks'!J75+'[1]MGN Liner Weekly Avail - 16 wks'!K75</f>
        <v>2500</v>
      </c>
      <c r="R70" s="11">
        <f>'[1]MGN Liner Weekly Avail - 16 wks'!L75+'[1]MGN Liner Weekly Avail - 16 wks'!M75</f>
        <v>0</v>
      </c>
      <c r="S70" s="11">
        <f>'[1]MGN Liner Weekly Avail - 16 wks'!N75+'[1]MGN Liner Weekly Avail - 16 wks'!O75+'[1]MGN Liner Weekly Avail - 16 wks'!P75</f>
        <v>0</v>
      </c>
      <c r="T70" s="11">
        <f>'[1]MGN Liner Weekly Avail - 16 wks'!Q75+'[1]MGN Liner Weekly Avail - 16 wks'!R75</f>
        <v>0</v>
      </c>
      <c r="U70" s="11">
        <f>'[1]MGN Liner Weekly Avail - 16 wks'!S75+'[1]MGN Liner Weekly Avail - 16 wks'!T75</f>
        <v>0</v>
      </c>
      <c r="V70" s="11">
        <f>'[1]MGN Liner Weekly Avail - 16 wks'!U75+'[1]MGN Liner Weekly Avail - 16 wks'!V75</f>
        <v>0</v>
      </c>
      <c r="W70" s="11">
        <f>'[1]MGN Liner Weekly Avail - 16 wks'!W75+'[1]MGN Liner Weekly Avail - 16 wks'!X75</f>
        <v>0</v>
      </c>
      <c r="X70" s="58">
        <f>'[1]MGN Liner Weekly Avail - 16 wks'!Y75+'[1]MGN Liner Weekly Avail - 16 wks'!Z75+'[1]MGN Liner Weekly Avail - 16 wks'!AA75</f>
        <v>0</v>
      </c>
      <c r="Y70" s="56">
        <f t="shared" si="5"/>
        <v>2500</v>
      </c>
      <c r="Z70" s="46"/>
      <c r="AA70" s="41" t="s">
        <v>46</v>
      </c>
      <c r="AB70" s="28">
        <f t="shared" si="7"/>
        <v>4375</v>
      </c>
    </row>
    <row r="71" spans="1:28" ht="12.75" x14ac:dyDescent="0.2">
      <c r="A71" s="44" t="s">
        <v>6</v>
      </c>
      <c r="B71" s="1" t="s">
        <v>46</v>
      </c>
      <c r="C71" s="19" t="str">
        <f>'[1]MGN Liner Weekly Avail - 14 wks'!A76</f>
        <v>Carex scaposa HBCS23</v>
      </c>
      <c r="D71" s="19" t="str">
        <f>'[1]MGN Liner Weekly Avail - 14 wks'!B76</f>
        <v>#N/A</v>
      </c>
      <c r="E71" s="1">
        <v>72</v>
      </c>
      <c r="F71" s="26">
        <v>0.25</v>
      </c>
      <c r="G71" s="72">
        <v>1.8</v>
      </c>
      <c r="H71" s="72">
        <f t="shared" si="0"/>
        <v>147.6</v>
      </c>
      <c r="I71" s="10" t="s">
        <v>111</v>
      </c>
      <c r="J71" s="29"/>
      <c r="K71" s="29"/>
      <c r="L71" s="11">
        <f t="shared" si="3"/>
        <v>0</v>
      </c>
      <c r="M71" s="29"/>
      <c r="N71" s="11">
        <f>'[1]MGN Liner Weekly Avail - 16 wks'!C76</f>
        <v>0</v>
      </c>
      <c r="O71" s="11">
        <f>'[1]MGN Liner Weekly Avail - 16 wks'!D76+'[1]MGN Liner Weekly Avail - 16 wks'!E76</f>
        <v>0</v>
      </c>
      <c r="P71" s="11">
        <f>'[1]MGN Liner Weekly Avail - 16 wks'!F76+'[1]MGN Liner Weekly Avail - 16 wks'!G76+'[1]MGN Liner Weekly Avail - 16 wks'!H76</f>
        <v>0</v>
      </c>
      <c r="Q71" s="11">
        <f>'[1]MGN Liner Weekly Avail - 16 wks'!I76+'[1]MGN Liner Weekly Avail - 16 wks'!J76+'[1]MGN Liner Weekly Avail - 16 wks'!K76</f>
        <v>100</v>
      </c>
      <c r="R71" s="11">
        <f>'[1]MGN Liner Weekly Avail - 16 wks'!L76+'[1]MGN Liner Weekly Avail - 16 wks'!M76</f>
        <v>0</v>
      </c>
      <c r="S71" s="11">
        <f>'[1]MGN Liner Weekly Avail - 16 wks'!N76+'[1]MGN Liner Weekly Avail - 16 wks'!O76+'[1]MGN Liner Weekly Avail - 16 wks'!P76</f>
        <v>0</v>
      </c>
      <c r="T71" s="11">
        <f>'[1]MGN Liner Weekly Avail - 16 wks'!Q76+'[1]MGN Liner Weekly Avail - 16 wks'!R76</f>
        <v>0</v>
      </c>
      <c r="U71" s="11">
        <f>'[1]MGN Liner Weekly Avail - 16 wks'!S76+'[1]MGN Liner Weekly Avail - 16 wks'!T76</f>
        <v>0</v>
      </c>
      <c r="V71" s="11">
        <f>'[1]MGN Liner Weekly Avail - 16 wks'!U76+'[1]MGN Liner Weekly Avail - 16 wks'!V76</f>
        <v>0</v>
      </c>
      <c r="W71" s="11">
        <f>'[1]MGN Liner Weekly Avail - 16 wks'!W76+'[1]MGN Liner Weekly Avail - 16 wks'!X76</f>
        <v>0</v>
      </c>
      <c r="X71" s="58">
        <f>'[1]MGN Liner Weekly Avail - 16 wks'!Y76+'[1]MGN Liner Weekly Avail - 16 wks'!Z76+'[1]MGN Liner Weekly Avail - 16 wks'!AA76</f>
        <v>0</v>
      </c>
      <c r="Y71" s="56">
        <f t="shared" si="5"/>
        <v>100</v>
      </c>
      <c r="Z71" s="46"/>
      <c r="AA71" s="41" t="s">
        <v>46</v>
      </c>
      <c r="AB71" s="28">
        <f t="shared" si="7"/>
        <v>180</v>
      </c>
    </row>
    <row r="72" spans="1:28" ht="12.75" hidden="1" x14ac:dyDescent="0.2">
      <c r="A72" s="44" t="s">
        <v>6</v>
      </c>
      <c r="B72" s="1" t="s">
        <v>40</v>
      </c>
      <c r="C72" s="19" t="str">
        <f>'[1]MGN Inventory Nov 25'!H158</f>
        <v>Chasmanthium Latifolium</v>
      </c>
      <c r="D72" s="19"/>
      <c r="E72" s="1">
        <v>72</v>
      </c>
      <c r="F72" s="26"/>
      <c r="G72" s="72">
        <v>1.5</v>
      </c>
      <c r="H72" s="72">
        <f t="shared" si="0"/>
        <v>108</v>
      </c>
      <c r="I72" s="1" t="s">
        <v>9</v>
      </c>
      <c r="J72" s="29"/>
      <c r="K72" s="29"/>
      <c r="L72" s="11">
        <f t="shared" si="3"/>
        <v>0</v>
      </c>
      <c r="M72" s="29"/>
      <c r="N72" s="29"/>
      <c r="O72" s="29">
        <v>0</v>
      </c>
      <c r="P72" s="29">
        <v>5000</v>
      </c>
      <c r="Q72" s="29">
        <v>5000</v>
      </c>
      <c r="R72" s="29">
        <v>5000</v>
      </c>
      <c r="S72" s="29">
        <v>5000</v>
      </c>
      <c r="T72" s="29">
        <v>5000</v>
      </c>
      <c r="U72" s="29">
        <v>5000</v>
      </c>
      <c r="V72" s="29">
        <v>5000</v>
      </c>
      <c r="W72" s="29">
        <v>5000</v>
      </c>
      <c r="X72" s="60">
        <v>5000</v>
      </c>
      <c r="Y72" s="56">
        <f t="shared" si="5"/>
        <v>45000</v>
      </c>
      <c r="Z72" s="46"/>
      <c r="AA72" s="41" t="s">
        <v>40</v>
      </c>
      <c r="AB72" s="28">
        <f t="shared" si="7"/>
        <v>67500</v>
      </c>
    </row>
    <row r="73" spans="1:28" ht="12.75" x14ac:dyDescent="0.2">
      <c r="A73" s="44" t="s">
        <v>6</v>
      </c>
      <c r="B73" s="1" t="s">
        <v>46</v>
      </c>
      <c r="C73" s="19" t="str">
        <f>'[1]MGN Liner Weekly Avail - 14 wks'!A94</f>
        <v>Cordyline Red Star</v>
      </c>
      <c r="D73" s="19" t="str">
        <f>'[1]MGN Liner Weekly Avail - 14 wks'!B94</f>
        <v>G00159</v>
      </c>
      <c r="E73" s="1">
        <v>72</v>
      </c>
      <c r="F73" s="26"/>
      <c r="G73" s="72">
        <v>1.67</v>
      </c>
      <c r="H73" s="72">
        <f t="shared" si="0"/>
        <v>120.24</v>
      </c>
      <c r="I73" s="10" t="s">
        <v>111</v>
      </c>
      <c r="J73" s="29"/>
      <c r="K73" s="29"/>
      <c r="L73" s="11">
        <f t="shared" si="3"/>
        <v>0</v>
      </c>
      <c r="M73" s="29"/>
      <c r="N73" s="11">
        <f>'[1]MGN Liner Weekly Avail - 16 wks'!C94</f>
        <v>0</v>
      </c>
      <c r="O73" s="11">
        <f>'[1]MGN Liner Weekly Avail - 16 wks'!D94+'[1]MGN Liner Weekly Avail - 16 wks'!E94</f>
        <v>0</v>
      </c>
      <c r="P73" s="11">
        <f>'[1]MGN Liner Weekly Avail - 16 wks'!F94+'[1]MGN Liner Weekly Avail - 16 wks'!G94+'[1]MGN Liner Weekly Avail - 16 wks'!H94</f>
        <v>0</v>
      </c>
      <c r="Q73" s="11">
        <f>'[1]MGN Liner Weekly Avail - 16 wks'!I94+'[1]MGN Liner Weekly Avail - 16 wks'!J94+'[1]MGN Liner Weekly Avail - 16 wks'!K94</f>
        <v>0</v>
      </c>
      <c r="R73" s="11">
        <f>'[1]MGN Liner Weekly Avail - 16 wks'!L94+'[1]MGN Liner Weekly Avail - 16 wks'!M94</f>
        <v>0</v>
      </c>
      <c r="S73" s="11">
        <f>'[1]MGN Liner Weekly Avail - 16 wks'!N94+'[1]MGN Liner Weekly Avail - 16 wks'!O94+'[1]MGN Liner Weekly Avail - 16 wks'!P94</f>
        <v>100</v>
      </c>
      <c r="T73" s="11">
        <f>'[1]MGN Liner Weekly Avail - 16 wks'!Q94+'[1]MGN Liner Weekly Avail - 16 wks'!R94</f>
        <v>0</v>
      </c>
      <c r="U73" s="11">
        <f>'[1]MGN Liner Weekly Avail - 16 wks'!S94+'[1]MGN Liner Weekly Avail - 16 wks'!T94</f>
        <v>0</v>
      </c>
      <c r="V73" s="11">
        <f>'[1]MGN Liner Weekly Avail - 16 wks'!U94+'[1]MGN Liner Weekly Avail - 16 wks'!V94</f>
        <v>0</v>
      </c>
      <c r="W73" s="11">
        <f>'[1]MGN Liner Weekly Avail - 16 wks'!W94+'[1]MGN Liner Weekly Avail - 16 wks'!X94</f>
        <v>10000</v>
      </c>
      <c r="X73" s="58">
        <f>'[1]MGN Liner Weekly Avail - 16 wks'!Y94+'[1]MGN Liner Weekly Avail - 16 wks'!Z94+'[1]MGN Liner Weekly Avail - 16 wks'!AA94</f>
        <v>0</v>
      </c>
      <c r="Y73" s="56">
        <f t="shared" si="5"/>
        <v>10100</v>
      </c>
      <c r="Z73" s="46"/>
      <c r="AA73" s="41" t="s">
        <v>46</v>
      </c>
      <c r="AB73" s="28">
        <f t="shared" si="7"/>
        <v>16867</v>
      </c>
    </row>
    <row r="74" spans="1:28" ht="12.75" hidden="1" x14ac:dyDescent="0.2">
      <c r="A74" s="44" t="s">
        <v>6</v>
      </c>
      <c r="B74" s="2" t="s">
        <v>40</v>
      </c>
      <c r="C74" s="13" t="s">
        <v>119</v>
      </c>
      <c r="D74" s="9"/>
      <c r="E74" s="10">
        <v>72</v>
      </c>
      <c r="F74" s="6"/>
      <c r="G74" s="72">
        <v>1.99</v>
      </c>
      <c r="H74" s="72">
        <f t="shared" ref="H74:H137" si="8">IFERROR((E74*F74)+(E74*G74),0)</f>
        <v>143.28</v>
      </c>
      <c r="I74" s="4" t="s">
        <v>9</v>
      </c>
      <c r="J74" s="5"/>
      <c r="K74" s="11"/>
      <c r="L74" s="11">
        <f t="shared" si="3"/>
        <v>0</v>
      </c>
      <c r="M74" s="96">
        <v>0</v>
      </c>
      <c r="N74" s="11">
        <v>0</v>
      </c>
      <c r="O74" s="11">
        <v>14400</v>
      </c>
      <c r="P74" s="11">
        <v>5760</v>
      </c>
      <c r="Q74" s="11">
        <v>0</v>
      </c>
      <c r="R74" s="11">
        <v>0</v>
      </c>
      <c r="S74" s="11">
        <v>0</v>
      </c>
      <c r="T74" s="11">
        <v>0</v>
      </c>
      <c r="U74" s="11">
        <v>0</v>
      </c>
      <c r="V74" s="11">
        <v>14400</v>
      </c>
      <c r="W74" s="11">
        <v>0</v>
      </c>
      <c r="X74" s="58">
        <v>0</v>
      </c>
      <c r="Y74" s="56">
        <f t="shared" ref="Y74:Y105" si="9">SUM(J74:X74)</f>
        <v>34560</v>
      </c>
      <c r="Z74" s="45" t="s">
        <v>48</v>
      </c>
      <c r="AA74" s="39" t="s">
        <v>40</v>
      </c>
      <c r="AB74" s="7">
        <f>+Y74*G74</f>
        <v>68774.399999999994</v>
      </c>
    </row>
    <row r="75" spans="1:28" ht="12.75" x14ac:dyDescent="0.2">
      <c r="A75" s="44" t="s">
        <v>6</v>
      </c>
      <c r="B75" s="1" t="s">
        <v>40</v>
      </c>
      <c r="C75" s="19" t="str">
        <f>'[1]MGN Liner Weekly Avail - 14 wks'!A115</f>
        <v>Echinacea Delicious Candy</v>
      </c>
      <c r="D75" s="19" t="str">
        <f>'[1]MGN Liner Weekly Avail - 14 wks'!B115</f>
        <v>G00207</v>
      </c>
      <c r="E75" s="1">
        <v>72</v>
      </c>
      <c r="F75" s="26">
        <v>0.2</v>
      </c>
      <c r="G75" s="72">
        <v>1.78</v>
      </c>
      <c r="H75" s="72">
        <f t="shared" si="8"/>
        <v>142.56</v>
      </c>
      <c r="I75" s="10" t="s">
        <v>111</v>
      </c>
      <c r="J75" s="29"/>
      <c r="K75" s="29"/>
      <c r="L75" s="11">
        <f t="shared" si="3"/>
        <v>0</v>
      </c>
      <c r="M75" s="29"/>
      <c r="N75" s="11">
        <f>'[1]MGN Liner Weekly Avail - 16 wks'!C115</f>
        <v>0</v>
      </c>
      <c r="O75" s="11">
        <f>'[1]MGN Liner Weekly Avail - 16 wks'!D115+'[1]MGN Liner Weekly Avail - 16 wks'!E115</f>
        <v>0</v>
      </c>
      <c r="P75" s="11">
        <f>'[1]MGN Liner Weekly Avail - 16 wks'!F115+'[1]MGN Liner Weekly Avail - 16 wks'!G115+'[1]MGN Liner Weekly Avail - 16 wks'!H115</f>
        <v>0</v>
      </c>
      <c r="Q75" s="11">
        <f>'[1]MGN Liner Weekly Avail - 16 wks'!I115+'[1]MGN Liner Weekly Avail - 16 wks'!J115+'[1]MGN Liner Weekly Avail - 16 wks'!K115</f>
        <v>100</v>
      </c>
      <c r="R75" s="11">
        <f>'[1]MGN Liner Weekly Avail - 16 wks'!L115+'[1]MGN Liner Weekly Avail - 16 wks'!M115</f>
        <v>0</v>
      </c>
      <c r="S75" s="11">
        <f>'[1]MGN Liner Weekly Avail - 16 wks'!N115+'[1]MGN Liner Weekly Avail - 16 wks'!O115+'[1]MGN Liner Weekly Avail - 16 wks'!P115</f>
        <v>200</v>
      </c>
      <c r="T75" s="11">
        <f>'[1]MGN Liner Weekly Avail - 16 wks'!Q115+'[1]MGN Liner Weekly Avail - 16 wks'!R115</f>
        <v>3000</v>
      </c>
      <c r="U75" s="11">
        <f>'[1]MGN Liner Weekly Avail - 16 wks'!S115+'[1]MGN Liner Weekly Avail - 16 wks'!T115</f>
        <v>0</v>
      </c>
      <c r="V75" s="11">
        <f>'[1]MGN Liner Weekly Avail - 16 wks'!U115+'[1]MGN Liner Weekly Avail - 16 wks'!V115</f>
        <v>0</v>
      </c>
      <c r="W75" s="11">
        <f>'[1]MGN Liner Weekly Avail - 16 wks'!W115+'[1]MGN Liner Weekly Avail - 16 wks'!X115</f>
        <v>0</v>
      </c>
      <c r="X75" s="58">
        <f>'[1]MGN Liner Weekly Avail - 16 wks'!Y115+'[1]MGN Liner Weekly Avail - 16 wks'!Z115+'[1]MGN Liner Weekly Avail - 16 wks'!AA115</f>
        <v>2000</v>
      </c>
      <c r="Y75" s="56">
        <f t="shared" si="9"/>
        <v>5300</v>
      </c>
      <c r="Z75" s="46"/>
      <c r="AA75" s="41" t="s">
        <v>40</v>
      </c>
      <c r="AB75" s="28">
        <f t="shared" ref="AB75:AB82" si="10">+G75*Y75</f>
        <v>9434</v>
      </c>
    </row>
    <row r="76" spans="1:28" ht="12.75" x14ac:dyDescent="0.2">
      <c r="A76" s="44" t="s">
        <v>6</v>
      </c>
      <c r="B76" s="1" t="s">
        <v>40</v>
      </c>
      <c r="C76" s="19" t="str">
        <f>'[1]MGN Liner Weekly Avail - 14 wks'!A116</f>
        <v>Echinacea Delicious Nougat</v>
      </c>
      <c r="D76" s="19" t="str">
        <f>'[1]MGN Liner Weekly Avail - 14 wks'!B116</f>
        <v>G00208</v>
      </c>
      <c r="E76" s="1">
        <v>72</v>
      </c>
      <c r="F76" s="26">
        <v>0.2</v>
      </c>
      <c r="G76" s="72">
        <v>1.78</v>
      </c>
      <c r="H76" s="72">
        <f t="shared" si="8"/>
        <v>142.56</v>
      </c>
      <c r="I76" s="10" t="s">
        <v>111</v>
      </c>
      <c r="J76" s="29"/>
      <c r="K76" s="29"/>
      <c r="L76" s="11">
        <f t="shared" si="3"/>
        <v>0</v>
      </c>
      <c r="M76" s="29"/>
      <c r="N76" s="11">
        <f>'[1]MGN Liner Weekly Avail - 16 wks'!C116</f>
        <v>0</v>
      </c>
      <c r="O76" s="11">
        <f>'[1]MGN Liner Weekly Avail - 16 wks'!D116+'[1]MGN Liner Weekly Avail - 16 wks'!E116</f>
        <v>0</v>
      </c>
      <c r="P76" s="11">
        <f>'[1]MGN Liner Weekly Avail - 16 wks'!F116+'[1]MGN Liner Weekly Avail - 16 wks'!G116+'[1]MGN Liner Weekly Avail - 16 wks'!H116</f>
        <v>0</v>
      </c>
      <c r="Q76" s="11">
        <f>'[1]MGN Liner Weekly Avail - 16 wks'!I116+'[1]MGN Liner Weekly Avail - 16 wks'!J116+'[1]MGN Liner Weekly Avail - 16 wks'!K116</f>
        <v>0</v>
      </c>
      <c r="R76" s="11">
        <f>'[1]MGN Liner Weekly Avail - 16 wks'!L116+'[1]MGN Liner Weekly Avail - 16 wks'!M116</f>
        <v>0</v>
      </c>
      <c r="S76" s="11">
        <f>'[1]MGN Liner Weekly Avail - 16 wks'!N116+'[1]MGN Liner Weekly Avail - 16 wks'!O116+'[1]MGN Liner Weekly Avail - 16 wks'!P116</f>
        <v>0</v>
      </c>
      <c r="T76" s="11">
        <f>'[1]MGN Liner Weekly Avail - 16 wks'!Q116+'[1]MGN Liner Weekly Avail - 16 wks'!R116</f>
        <v>0</v>
      </c>
      <c r="U76" s="11">
        <f>'[1]MGN Liner Weekly Avail - 16 wks'!S116+'[1]MGN Liner Weekly Avail - 16 wks'!T116</f>
        <v>0</v>
      </c>
      <c r="V76" s="11">
        <f>'[1]MGN Liner Weekly Avail - 16 wks'!U116+'[1]MGN Liner Weekly Avail - 16 wks'!V116</f>
        <v>0</v>
      </c>
      <c r="W76" s="11">
        <f>'[1]MGN Liner Weekly Avail - 16 wks'!W116+'[1]MGN Liner Weekly Avail - 16 wks'!X116</f>
        <v>0</v>
      </c>
      <c r="X76" s="58">
        <f>'[1]MGN Liner Weekly Avail - 16 wks'!Y116+'[1]MGN Liner Weekly Avail - 16 wks'!Z116+'[1]MGN Liner Weekly Avail - 16 wks'!AA116</f>
        <v>0</v>
      </c>
      <c r="Y76" s="56">
        <f t="shared" si="9"/>
        <v>0</v>
      </c>
      <c r="Z76" s="46"/>
      <c r="AA76" s="41" t="s">
        <v>40</v>
      </c>
      <c r="AB76" s="28">
        <f t="shared" si="10"/>
        <v>0</v>
      </c>
    </row>
    <row r="77" spans="1:28" ht="12.75" x14ac:dyDescent="0.2">
      <c r="A77" s="44" t="s">
        <v>6</v>
      </c>
      <c r="B77" s="1" t="s">
        <v>40</v>
      </c>
      <c r="C77" s="19" t="str">
        <f>'[1]MGN Liner Weekly Avail - 14 wks'!A117</f>
        <v>Echinacea Delicious Strawberry</v>
      </c>
      <c r="D77" s="19" t="str">
        <f>'[1]MGN Liner Weekly Avail - 14 wks'!B117</f>
        <v>G03232</v>
      </c>
      <c r="E77" s="1">
        <v>72</v>
      </c>
      <c r="F77" s="26">
        <v>0.2</v>
      </c>
      <c r="G77" s="72">
        <v>1.78</v>
      </c>
      <c r="H77" s="72">
        <f t="shared" si="8"/>
        <v>142.56</v>
      </c>
      <c r="I77" s="10" t="s">
        <v>111</v>
      </c>
      <c r="J77" s="29"/>
      <c r="K77" s="29"/>
      <c r="L77" s="11">
        <f t="shared" si="3"/>
        <v>0</v>
      </c>
      <c r="M77" s="29"/>
      <c r="N77" s="11">
        <f>'[1]MGN Liner Weekly Avail - 16 wks'!C117</f>
        <v>0</v>
      </c>
      <c r="O77" s="11">
        <f>'[1]MGN Liner Weekly Avail - 16 wks'!D117+'[1]MGN Liner Weekly Avail - 16 wks'!E117</f>
        <v>0</v>
      </c>
      <c r="P77" s="11">
        <f>'[1]MGN Liner Weekly Avail - 16 wks'!F117+'[1]MGN Liner Weekly Avail - 16 wks'!G117+'[1]MGN Liner Weekly Avail - 16 wks'!H117</f>
        <v>0</v>
      </c>
      <c r="Q77" s="11">
        <f>'[1]MGN Liner Weekly Avail - 16 wks'!I117+'[1]MGN Liner Weekly Avail - 16 wks'!J117+'[1]MGN Liner Weekly Avail - 16 wks'!K117</f>
        <v>600</v>
      </c>
      <c r="R77" s="11">
        <f>'[1]MGN Liner Weekly Avail - 16 wks'!L117+'[1]MGN Liner Weekly Avail - 16 wks'!M117</f>
        <v>0</v>
      </c>
      <c r="S77" s="11">
        <f>'[1]MGN Liner Weekly Avail - 16 wks'!N117+'[1]MGN Liner Weekly Avail - 16 wks'!O117+'[1]MGN Liner Weekly Avail - 16 wks'!P117</f>
        <v>0</v>
      </c>
      <c r="T77" s="11">
        <f>'[1]MGN Liner Weekly Avail - 16 wks'!Q117+'[1]MGN Liner Weekly Avail - 16 wks'!R117</f>
        <v>0</v>
      </c>
      <c r="U77" s="11">
        <f>'[1]MGN Liner Weekly Avail - 16 wks'!S117+'[1]MGN Liner Weekly Avail - 16 wks'!T117</f>
        <v>0</v>
      </c>
      <c r="V77" s="11">
        <f>'[1]MGN Liner Weekly Avail - 16 wks'!U117+'[1]MGN Liner Weekly Avail - 16 wks'!V117</f>
        <v>0</v>
      </c>
      <c r="W77" s="11">
        <f>'[1]MGN Liner Weekly Avail - 16 wks'!W117+'[1]MGN Liner Weekly Avail - 16 wks'!X117</f>
        <v>0</v>
      </c>
      <c r="X77" s="58">
        <f>'[1]MGN Liner Weekly Avail - 16 wks'!Y117+'[1]MGN Liner Weekly Avail - 16 wks'!Z117+'[1]MGN Liner Weekly Avail - 16 wks'!AA117</f>
        <v>0</v>
      </c>
      <c r="Y77" s="56">
        <f t="shared" si="9"/>
        <v>600</v>
      </c>
      <c r="Z77" s="46"/>
      <c r="AA77" s="41" t="s">
        <v>40</v>
      </c>
      <c r="AB77" s="28">
        <f t="shared" si="10"/>
        <v>1068</v>
      </c>
    </row>
    <row r="78" spans="1:28" ht="12.75" x14ac:dyDescent="0.2">
      <c r="A78" s="44" t="s">
        <v>6</v>
      </c>
      <c r="B78" s="1" t="s">
        <v>40</v>
      </c>
      <c r="C78" s="19" t="str">
        <f>'[1]MGN Liner Weekly Avail - 14 wks'!A118</f>
        <v>Echinacea Fatal Attraction</v>
      </c>
      <c r="D78" s="19" t="str">
        <f>'[1]MGN Liner Weekly Avail - 14 wks'!B118</f>
        <v>G00210</v>
      </c>
      <c r="E78" s="1">
        <v>72</v>
      </c>
      <c r="F78" s="26">
        <v>0.2</v>
      </c>
      <c r="G78" s="72">
        <v>1.8</v>
      </c>
      <c r="H78" s="72">
        <f t="shared" si="8"/>
        <v>144</v>
      </c>
      <c r="I78" s="10" t="s">
        <v>111</v>
      </c>
      <c r="J78" s="29"/>
      <c r="K78" s="29"/>
      <c r="L78" s="11">
        <f t="shared" si="3"/>
        <v>0</v>
      </c>
      <c r="M78" s="29"/>
      <c r="N78" s="11">
        <f>'[1]MGN Liner Weekly Avail - 16 wks'!C118</f>
        <v>0</v>
      </c>
      <c r="O78" s="11">
        <f>'[1]MGN Liner Weekly Avail - 16 wks'!D118+'[1]MGN Liner Weekly Avail - 16 wks'!E118</f>
        <v>0</v>
      </c>
      <c r="P78" s="11">
        <f>'[1]MGN Liner Weekly Avail - 16 wks'!F118+'[1]MGN Liner Weekly Avail - 16 wks'!G118+'[1]MGN Liner Weekly Avail - 16 wks'!H118</f>
        <v>0</v>
      </c>
      <c r="Q78" s="11">
        <f>'[1]MGN Liner Weekly Avail - 16 wks'!I118+'[1]MGN Liner Weekly Avail - 16 wks'!J118+'[1]MGN Liner Weekly Avail - 16 wks'!K118</f>
        <v>0</v>
      </c>
      <c r="R78" s="11">
        <f>'[1]MGN Liner Weekly Avail - 16 wks'!L118+'[1]MGN Liner Weekly Avail - 16 wks'!M118</f>
        <v>0</v>
      </c>
      <c r="S78" s="11">
        <f>'[1]MGN Liner Weekly Avail - 16 wks'!N118+'[1]MGN Liner Weekly Avail - 16 wks'!O118+'[1]MGN Liner Weekly Avail - 16 wks'!P118</f>
        <v>0</v>
      </c>
      <c r="T78" s="11">
        <f>'[1]MGN Liner Weekly Avail - 16 wks'!Q118+'[1]MGN Liner Weekly Avail - 16 wks'!R118</f>
        <v>0</v>
      </c>
      <c r="U78" s="11">
        <f>'[1]MGN Liner Weekly Avail - 16 wks'!S118+'[1]MGN Liner Weekly Avail - 16 wks'!T118</f>
        <v>1500</v>
      </c>
      <c r="V78" s="11">
        <f>'[1]MGN Liner Weekly Avail - 16 wks'!U118+'[1]MGN Liner Weekly Avail - 16 wks'!V118</f>
        <v>0</v>
      </c>
      <c r="W78" s="11">
        <f>'[1]MGN Liner Weekly Avail - 16 wks'!W118+'[1]MGN Liner Weekly Avail - 16 wks'!X118</f>
        <v>3000</v>
      </c>
      <c r="X78" s="58">
        <f>'[1]MGN Liner Weekly Avail - 16 wks'!Y118+'[1]MGN Liner Weekly Avail - 16 wks'!Z118+'[1]MGN Liner Weekly Avail - 16 wks'!AA118</f>
        <v>0</v>
      </c>
      <c r="Y78" s="56">
        <f t="shared" si="9"/>
        <v>4500</v>
      </c>
      <c r="Z78" s="46"/>
      <c r="AA78" s="41" t="s">
        <v>40</v>
      </c>
      <c r="AB78" s="28">
        <f t="shared" si="10"/>
        <v>8100</v>
      </c>
    </row>
    <row r="79" spans="1:28" ht="12.75" x14ac:dyDescent="0.2">
      <c r="A79" s="44" t="s">
        <v>6</v>
      </c>
      <c r="B79" s="1" t="s">
        <v>40</v>
      </c>
      <c r="C79" s="19" t="str">
        <f>'[1]MGN Liner Weekly Avail - 14 wks'!A119</f>
        <v>Echinacea Green Jewel</v>
      </c>
      <c r="D79" s="19" t="str">
        <f>'[1]MGN Liner Weekly Avail - 14 wks'!B119</f>
        <v>G00218</v>
      </c>
      <c r="E79" s="1">
        <v>72</v>
      </c>
      <c r="F79" s="26">
        <v>0.2</v>
      </c>
      <c r="G79" s="72">
        <v>1.8</v>
      </c>
      <c r="H79" s="72">
        <f t="shared" si="8"/>
        <v>144</v>
      </c>
      <c r="I79" s="10" t="s">
        <v>111</v>
      </c>
      <c r="J79" s="29"/>
      <c r="K79" s="29"/>
      <c r="L79" s="11">
        <f t="shared" si="3"/>
        <v>0</v>
      </c>
      <c r="M79" s="29"/>
      <c r="N79" s="11">
        <f>'[1]MGN Liner Weekly Avail - 16 wks'!C119</f>
        <v>0</v>
      </c>
      <c r="O79" s="11">
        <v>0</v>
      </c>
      <c r="P79" s="11">
        <f>'[1]MGN Liner Weekly Avail - 16 wks'!F119+'[1]MGN Liner Weekly Avail - 16 wks'!G119+'[1]MGN Liner Weekly Avail - 16 wks'!H119</f>
        <v>0</v>
      </c>
      <c r="Q79" s="11">
        <f>'[1]MGN Liner Weekly Avail - 16 wks'!I119+'[1]MGN Liner Weekly Avail - 16 wks'!J119+'[1]MGN Liner Weekly Avail - 16 wks'!K119</f>
        <v>0</v>
      </c>
      <c r="R79" s="11">
        <f>'[1]MGN Liner Weekly Avail - 16 wks'!L119+'[1]MGN Liner Weekly Avail - 16 wks'!M119</f>
        <v>0</v>
      </c>
      <c r="S79" s="11">
        <f>'[1]MGN Liner Weekly Avail - 16 wks'!N119+'[1]MGN Liner Weekly Avail - 16 wks'!O119+'[1]MGN Liner Weekly Avail - 16 wks'!P119</f>
        <v>0</v>
      </c>
      <c r="T79" s="11">
        <f>'[1]MGN Liner Weekly Avail - 16 wks'!Q119+'[1]MGN Liner Weekly Avail - 16 wks'!R119</f>
        <v>0</v>
      </c>
      <c r="U79" s="11">
        <f>'[1]MGN Liner Weekly Avail - 16 wks'!S119+'[1]MGN Liner Weekly Avail - 16 wks'!T119</f>
        <v>500</v>
      </c>
      <c r="V79" s="11">
        <f>'[1]MGN Liner Weekly Avail - 16 wks'!U119+'[1]MGN Liner Weekly Avail - 16 wks'!V119</f>
        <v>0</v>
      </c>
      <c r="W79" s="11">
        <f>'[1]MGN Liner Weekly Avail - 16 wks'!W119+'[1]MGN Liner Weekly Avail - 16 wks'!X119</f>
        <v>0</v>
      </c>
      <c r="X79" s="58">
        <f>'[1]MGN Liner Weekly Avail - 16 wks'!Y119+'[1]MGN Liner Weekly Avail - 16 wks'!Z119+'[1]MGN Liner Weekly Avail - 16 wks'!AA119</f>
        <v>1500</v>
      </c>
      <c r="Y79" s="56">
        <f t="shared" si="9"/>
        <v>2000</v>
      </c>
      <c r="Z79" s="46"/>
      <c r="AA79" s="41" t="s">
        <v>40</v>
      </c>
      <c r="AB79" s="28">
        <f t="shared" si="10"/>
        <v>3600</v>
      </c>
    </row>
    <row r="80" spans="1:28" ht="12.75" x14ac:dyDescent="0.2">
      <c r="A80" s="44" t="s">
        <v>6</v>
      </c>
      <c r="B80" s="1" t="s">
        <v>40</v>
      </c>
      <c r="C80" s="19" t="str">
        <f>'[1]MGN Liner Weekly Avail - 14 wks'!A120</f>
        <v>Echinacea Pica Bella</v>
      </c>
      <c r="D80" s="19" t="str">
        <f>'[1]MGN Liner Weekly Avail - 14 wks'!B120</f>
        <v>G00240</v>
      </c>
      <c r="E80" s="1">
        <v>72</v>
      </c>
      <c r="F80" s="26">
        <v>0.2</v>
      </c>
      <c r="G80" s="72">
        <v>1.8</v>
      </c>
      <c r="H80" s="72">
        <f t="shared" si="8"/>
        <v>144</v>
      </c>
      <c r="I80" s="10" t="s">
        <v>111</v>
      </c>
      <c r="J80" s="29"/>
      <c r="K80" s="29"/>
      <c r="L80" s="11">
        <f t="shared" si="3"/>
        <v>0</v>
      </c>
      <c r="M80" s="29"/>
      <c r="N80" s="11">
        <f>'[1]MGN Liner Weekly Avail - 16 wks'!C120</f>
        <v>0</v>
      </c>
      <c r="O80" s="11">
        <f>'[1]MGN Liner Weekly Avail - 16 wks'!D120+'[1]MGN Liner Weekly Avail - 16 wks'!E120</f>
        <v>0</v>
      </c>
      <c r="P80" s="11">
        <f>'[1]MGN Liner Weekly Avail - 16 wks'!F120+'[1]MGN Liner Weekly Avail - 16 wks'!G120+'[1]MGN Liner Weekly Avail - 16 wks'!H120</f>
        <v>0</v>
      </c>
      <c r="Q80" s="11">
        <f>'[1]MGN Liner Weekly Avail - 16 wks'!I120+'[1]MGN Liner Weekly Avail - 16 wks'!J120+'[1]MGN Liner Weekly Avail - 16 wks'!K120</f>
        <v>0</v>
      </c>
      <c r="R80" s="11">
        <f>'[1]MGN Liner Weekly Avail - 16 wks'!L120+'[1]MGN Liner Weekly Avail - 16 wks'!M120</f>
        <v>0</v>
      </c>
      <c r="S80" s="11">
        <f>'[1]MGN Liner Weekly Avail - 16 wks'!N120+'[1]MGN Liner Weekly Avail - 16 wks'!O120+'[1]MGN Liner Weekly Avail - 16 wks'!P120</f>
        <v>0</v>
      </c>
      <c r="T80" s="11">
        <f>'[1]MGN Liner Weekly Avail - 16 wks'!Q120+'[1]MGN Liner Weekly Avail - 16 wks'!R120</f>
        <v>500</v>
      </c>
      <c r="U80" s="11">
        <f>'[1]MGN Liner Weekly Avail - 16 wks'!S120+'[1]MGN Liner Weekly Avail - 16 wks'!T120</f>
        <v>0</v>
      </c>
      <c r="V80" s="11">
        <f>'[1]MGN Liner Weekly Avail - 16 wks'!U120+'[1]MGN Liner Weekly Avail - 16 wks'!V120</f>
        <v>2500</v>
      </c>
      <c r="W80" s="11">
        <f>'[1]MGN Liner Weekly Avail - 16 wks'!W120+'[1]MGN Liner Weekly Avail - 16 wks'!X120</f>
        <v>0</v>
      </c>
      <c r="X80" s="58">
        <f>'[1]MGN Liner Weekly Avail - 16 wks'!Y120+'[1]MGN Liner Weekly Avail - 16 wks'!Z120+'[1]MGN Liner Weekly Avail - 16 wks'!AA120</f>
        <v>0</v>
      </c>
      <c r="Y80" s="56">
        <f t="shared" si="9"/>
        <v>3000</v>
      </c>
      <c r="Z80" s="46"/>
      <c r="AA80" s="41" t="s">
        <v>40</v>
      </c>
      <c r="AB80" s="28">
        <f t="shared" si="10"/>
        <v>5400</v>
      </c>
    </row>
    <row r="81" spans="1:28" ht="12.75" x14ac:dyDescent="0.2">
      <c r="A81" s="44" t="s">
        <v>6</v>
      </c>
      <c r="B81" s="1" t="s">
        <v>40</v>
      </c>
      <c r="C81" s="19" t="str">
        <f>'[1]MGN Liner Weekly Avail - 14 wks'!A121</f>
        <v>Echinacea Pretty Parasols</v>
      </c>
      <c r="D81" s="19" t="str">
        <f>'[1]MGN Liner Weekly Avail - 14 wks'!B121</f>
        <v>G00242</v>
      </c>
      <c r="E81" s="1">
        <v>72</v>
      </c>
      <c r="F81" s="26">
        <v>0.15</v>
      </c>
      <c r="G81" s="72">
        <v>1.82</v>
      </c>
      <c r="H81" s="72">
        <f t="shared" si="8"/>
        <v>141.84</v>
      </c>
      <c r="I81" s="10" t="s">
        <v>111</v>
      </c>
      <c r="J81" s="29"/>
      <c r="K81" s="29"/>
      <c r="L81" s="11">
        <f t="shared" ref="L81:L144" si="11">K81</f>
        <v>0</v>
      </c>
      <c r="M81" s="29"/>
      <c r="N81" s="11">
        <f>'[1]MGN Liner Weekly Avail - 16 wks'!C121</f>
        <v>0</v>
      </c>
      <c r="O81" s="11">
        <f>'[1]MGN Liner Weekly Avail - 16 wks'!D121+'[1]MGN Liner Weekly Avail - 16 wks'!E121</f>
        <v>0</v>
      </c>
      <c r="P81" s="11">
        <f>'[1]MGN Liner Weekly Avail - 16 wks'!F121+'[1]MGN Liner Weekly Avail - 16 wks'!G121+'[1]MGN Liner Weekly Avail - 16 wks'!H121</f>
        <v>0</v>
      </c>
      <c r="Q81" s="11">
        <f>'[1]MGN Liner Weekly Avail - 16 wks'!I121+'[1]MGN Liner Weekly Avail - 16 wks'!J121+'[1]MGN Liner Weekly Avail - 16 wks'!K121</f>
        <v>0</v>
      </c>
      <c r="R81" s="11">
        <f>'[1]MGN Liner Weekly Avail - 16 wks'!L121+'[1]MGN Liner Weekly Avail - 16 wks'!M121</f>
        <v>100</v>
      </c>
      <c r="S81" s="11">
        <f>'[1]MGN Liner Weekly Avail - 16 wks'!N121+'[1]MGN Liner Weekly Avail - 16 wks'!O121+'[1]MGN Liner Weekly Avail - 16 wks'!P121</f>
        <v>0</v>
      </c>
      <c r="T81" s="11">
        <f>'[1]MGN Liner Weekly Avail - 16 wks'!Q121+'[1]MGN Liner Weekly Avail - 16 wks'!R121</f>
        <v>0</v>
      </c>
      <c r="U81" s="11">
        <f>'[1]MGN Liner Weekly Avail - 16 wks'!S121+'[1]MGN Liner Weekly Avail - 16 wks'!T121</f>
        <v>0</v>
      </c>
      <c r="V81" s="11">
        <f>'[1]MGN Liner Weekly Avail - 16 wks'!U121+'[1]MGN Liner Weekly Avail - 16 wks'!V121</f>
        <v>2000</v>
      </c>
      <c r="W81" s="11">
        <f>'[1]MGN Liner Weekly Avail - 16 wks'!W121+'[1]MGN Liner Weekly Avail - 16 wks'!X121</f>
        <v>0</v>
      </c>
      <c r="X81" s="58">
        <f>'[1]MGN Liner Weekly Avail - 16 wks'!Y121+'[1]MGN Liner Weekly Avail - 16 wks'!Z121+'[1]MGN Liner Weekly Avail - 16 wks'!AA121</f>
        <v>0</v>
      </c>
      <c r="Y81" s="56">
        <f t="shared" si="9"/>
        <v>2100</v>
      </c>
      <c r="Z81" s="46"/>
      <c r="AA81" s="41" t="s">
        <v>40</v>
      </c>
      <c r="AB81" s="28">
        <f t="shared" si="10"/>
        <v>3822</v>
      </c>
    </row>
    <row r="82" spans="1:28" ht="12.75" x14ac:dyDescent="0.2">
      <c r="A82" s="44" t="s">
        <v>6</v>
      </c>
      <c r="B82" s="1" t="s">
        <v>40</v>
      </c>
      <c r="C82" s="19" t="str">
        <f>'[1]MGN Liner Weekly Avail - 14 wks'!A122</f>
        <v>Echinacea Sensation Pink</v>
      </c>
      <c r="D82" s="19" t="str">
        <f>'[1]MGN Liner Weekly Avail - 14 wks'!B122</f>
        <v>G00244</v>
      </c>
      <c r="E82" s="1">
        <v>72</v>
      </c>
      <c r="F82" s="26">
        <v>0.2</v>
      </c>
      <c r="G82" s="72">
        <v>1.8</v>
      </c>
      <c r="H82" s="72">
        <f t="shared" si="8"/>
        <v>144</v>
      </c>
      <c r="I82" s="10" t="s">
        <v>111</v>
      </c>
      <c r="J82" s="31"/>
      <c r="K82" s="31"/>
      <c r="L82" s="11">
        <f t="shared" si="11"/>
        <v>0</v>
      </c>
      <c r="M82" s="31"/>
      <c r="N82" s="11">
        <f>'[1]MGN Liner Weekly Avail - 16 wks'!C122</f>
        <v>0</v>
      </c>
      <c r="O82" s="11">
        <f>'[1]MGN Liner Weekly Avail - 16 wks'!D122+'[1]MGN Liner Weekly Avail - 16 wks'!E122</f>
        <v>0</v>
      </c>
      <c r="P82" s="11">
        <f>'[1]MGN Liner Weekly Avail - 16 wks'!F122+'[1]MGN Liner Weekly Avail - 16 wks'!G122+'[1]MGN Liner Weekly Avail - 16 wks'!H122</f>
        <v>600</v>
      </c>
      <c r="Q82" s="11">
        <f>'[1]MGN Liner Weekly Avail - 16 wks'!I122+'[1]MGN Liner Weekly Avail - 16 wks'!J122+'[1]MGN Liner Weekly Avail - 16 wks'!K122</f>
        <v>0</v>
      </c>
      <c r="R82" s="11">
        <f>'[1]MGN Liner Weekly Avail - 16 wks'!L122+'[1]MGN Liner Weekly Avail - 16 wks'!M122</f>
        <v>0</v>
      </c>
      <c r="S82" s="11">
        <f>'[1]MGN Liner Weekly Avail - 16 wks'!N122+'[1]MGN Liner Weekly Avail - 16 wks'!O122+'[1]MGN Liner Weekly Avail - 16 wks'!P122</f>
        <v>0</v>
      </c>
      <c r="T82" s="11">
        <f>'[1]MGN Liner Weekly Avail - 16 wks'!Q122+'[1]MGN Liner Weekly Avail - 16 wks'!R122</f>
        <v>0</v>
      </c>
      <c r="U82" s="11">
        <f>'[1]MGN Liner Weekly Avail - 16 wks'!S122+'[1]MGN Liner Weekly Avail - 16 wks'!T122</f>
        <v>0</v>
      </c>
      <c r="V82" s="11">
        <f>'[1]MGN Liner Weekly Avail - 16 wks'!U122+'[1]MGN Liner Weekly Avail - 16 wks'!V122</f>
        <v>1000</v>
      </c>
      <c r="W82" s="11">
        <f>'[1]MGN Liner Weekly Avail - 16 wks'!W122+'[1]MGN Liner Weekly Avail - 16 wks'!X122</f>
        <v>0</v>
      </c>
      <c r="X82" s="58">
        <f>'[1]MGN Liner Weekly Avail - 16 wks'!Y122+'[1]MGN Liner Weekly Avail - 16 wks'!Z122+'[1]MGN Liner Weekly Avail - 16 wks'!AA122</f>
        <v>0</v>
      </c>
      <c r="Y82" s="56">
        <f t="shared" si="9"/>
        <v>1600</v>
      </c>
      <c r="Z82" s="46"/>
      <c r="AA82" s="41" t="s">
        <v>40</v>
      </c>
      <c r="AB82" s="28">
        <f t="shared" si="10"/>
        <v>2880</v>
      </c>
    </row>
    <row r="83" spans="1:28" ht="12.75" hidden="1" x14ac:dyDescent="0.2">
      <c r="A83" s="44" t="s">
        <v>6</v>
      </c>
      <c r="B83" s="2" t="s">
        <v>40</v>
      </c>
      <c r="C83" s="13" t="s">
        <v>120</v>
      </c>
      <c r="D83" s="9"/>
      <c r="E83" s="10">
        <v>72</v>
      </c>
      <c r="F83" s="6">
        <v>0.23</v>
      </c>
      <c r="G83" s="72">
        <v>2.19</v>
      </c>
      <c r="H83" s="72">
        <f t="shared" si="8"/>
        <v>174.24</v>
      </c>
      <c r="I83" s="4" t="s">
        <v>9</v>
      </c>
      <c r="J83" s="5"/>
      <c r="K83" s="11">
        <v>2232</v>
      </c>
      <c r="L83" s="11">
        <f t="shared" si="11"/>
        <v>2232</v>
      </c>
      <c r="M83" s="96"/>
      <c r="N83" s="11">
        <v>2520</v>
      </c>
      <c r="O83" s="11">
        <v>2520</v>
      </c>
      <c r="P83" s="11"/>
      <c r="Q83" s="11"/>
      <c r="R83" s="11"/>
      <c r="S83" s="11"/>
      <c r="T83" s="11"/>
      <c r="U83" s="11"/>
      <c r="V83" s="11"/>
      <c r="W83" s="11"/>
      <c r="X83" s="58"/>
      <c r="Y83" s="56">
        <f t="shared" si="9"/>
        <v>9504</v>
      </c>
      <c r="Z83" s="45" t="s">
        <v>49</v>
      </c>
      <c r="AA83" s="39" t="s">
        <v>40</v>
      </c>
      <c r="AB83" s="7">
        <f>+Y83*G83</f>
        <v>20813.759999999998</v>
      </c>
    </row>
    <row r="84" spans="1:28" ht="12.75" hidden="1" x14ac:dyDescent="0.2">
      <c r="A84" s="44" t="s">
        <v>6</v>
      </c>
      <c r="B84" s="2" t="s">
        <v>40</v>
      </c>
      <c r="C84" s="92" t="s">
        <v>121</v>
      </c>
      <c r="D84" s="89"/>
      <c r="E84" s="90">
        <v>72</v>
      </c>
      <c r="F84" s="91"/>
      <c r="G84" s="73">
        <v>2.19</v>
      </c>
      <c r="H84" s="72">
        <f t="shared" si="8"/>
        <v>157.68</v>
      </c>
      <c r="I84" s="4" t="s">
        <v>9</v>
      </c>
      <c r="J84" s="5"/>
      <c r="K84" s="11">
        <v>1080</v>
      </c>
      <c r="L84" s="11">
        <f t="shared" si="11"/>
        <v>1080</v>
      </c>
      <c r="M84" s="96"/>
      <c r="N84" s="11">
        <v>3816</v>
      </c>
      <c r="O84" s="11">
        <v>3816</v>
      </c>
      <c r="P84" s="11">
        <v>1296</v>
      </c>
      <c r="Q84" s="11"/>
      <c r="R84" s="11"/>
      <c r="S84" s="11"/>
      <c r="T84" s="11"/>
      <c r="U84" s="11"/>
      <c r="V84" s="11"/>
      <c r="W84" s="11"/>
      <c r="X84" s="58"/>
      <c r="Y84" s="56">
        <f t="shared" si="9"/>
        <v>11088</v>
      </c>
      <c r="Z84" s="45" t="s">
        <v>49</v>
      </c>
      <c r="AA84" s="39" t="s">
        <v>40</v>
      </c>
      <c r="AB84" s="7">
        <f>+Y84*G84</f>
        <v>24282.720000000001</v>
      </c>
    </row>
    <row r="85" spans="1:28" ht="12.75" x14ac:dyDescent="0.2">
      <c r="A85" s="44" t="s">
        <v>6</v>
      </c>
      <c r="B85" s="1" t="s">
        <v>40</v>
      </c>
      <c r="C85" s="19" t="str">
        <f>'[1]MGN Liner Weekly Avail - 14 wks'!A123</f>
        <v>Echinacea SunSeekers Apple Green</v>
      </c>
      <c r="D85" s="19" t="str">
        <f>'[1]MGN Liner Weekly Avail - 14 wks'!B123</f>
        <v>G00249</v>
      </c>
      <c r="E85" s="1">
        <v>72</v>
      </c>
      <c r="F85" s="26">
        <v>0.23</v>
      </c>
      <c r="G85" s="72">
        <v>1.8</v>
      </c>
      <c r="H85" s="72">
        <f t="shared" si="8"/>
        <v>146.16</v>
      </c>
      <c r="I85" s="10" t="s">
        <v>111</v>
      </c>
      <c r="J85" s="31"/>
      <c r="K85" s="31"/>
      <c r="L85" s="11">
        <f t="shared" si="11"/>
        <v>0</v>
      </c>
      <c r="M85" s="31"/>
      <c r="N85" s="11">
        <f>'[1]MGN Liner Weekly Avail - 16 wks'!C123</f>
        <v>0</v>
      </c>
      <c r="O85" s="11">
        <f>'[1]MGN Liner Weekly Avail - 16 wks'!D123+'[1]MGN Liner Weekly Avail - 16 wks'!E123</f>
        <v>0</v>
      </c>
      <c r="P85" s="11">
        <f>'[1]MGN Liner Weekly Avail - 16 wks'!F123+'[1]MGN Liner Weekly Avail - 16 wks'!G123+'[1]MGN Liner Weekly Avail - 16 wks'!H123</f>
        <v>0</v>
      </c>
      <c r="Q85" s="11">
        <f>'[1]MGN Liner Weekly Avail - 16 wks'!I123+'[1]MGN Liner Weekly Avail - 16 wks'!J123+'[1]MGN Liner Weekly Avail - 16 wks'!K123</f>
        <v>200</v>
      </c>
      <c r="R85" s="11">
        <f>'[1]MGN Liner Weekly Avail - 16 wks'!L123+'[1]MGN Liner Weekly Avail - 16 wks'!M123</f>
        <v>400</v>
      </c>
      <c r="S85" s="11">
        <f>'[1]MGN Liner Weekly Avail - 16 wks'!N123+'[1]MGN Liner Weekly Avail - 16 wks'!O123+'[1]MGN Liner Weekly Avail - 16 wks'!P123</f>
        <v>400</v>
      </c>
      <c r="T85" s="11">
        <f>'[1]MGN Liner Weekly Avail - 16 wks'!Q123+'[1]MGN Liner Weekly Avail - 16 wks'!R123</f>
        <v>0</v>
      </c>
      <c r="U85" s="11">
        <f>'[1]MGN Liner Weekly Avail - 16 wks'!S123+'[1]MGN Liner Weekly Avail - 16 wks'!T123</f>
        <v>0</v>
      </c>
      <c r="V85" s="11">
        <f>'[1]MGN Liner Weekly Avail - 16 wks'!U123+'[1]MGN Liner Weekly Avail - 16 wks'!V123</f>
        <v>2000</v>
      </c>
      <c r="W85" s="11">
        <f>'[1]MGN Liner Weekly Avail - 16 wks'!W123+'[1]MGN Liner Weekly Avail - 16 wks'!X123</f>
        <v>0</v>
      </c>
      <c r="X85" s="58">
        <f>'[1]MGN Liner Weekly Avail - 16 wks'!Y123+'[1]MGN Liner Weekly Avail - 16 wks'!Z123+'[1]MGN Liner Weekly Avail - 16 wks'!AA123</f>
        <v>800</v>
      </c>
      <c r="Y85" s="56">
        <f t="shared" si="9"/>
        <v>3800</v>
      </c>
      <c r="Z85" s="46"/>
      <c r="AA85" s="41" t="s">
        <v>40</v>
      </c>
      <c r="AB85" s="28">
        <f t="shared" ref="AB85:AB106" si="12">+G85*Y85</f>
        <v>6840</v>
      </c>
    </row>
    <row r="86" spans="1:28" ht="12.75" x14ac:dyDescent="0.2">
      <c r="A86" s="44" t="s">
        <v>6</v>
      </c>
      <c r="B86" s="1" t="s">
        <v>40</v>
      </c>
      <c r="C86" s="19" t="str">
        <f>'[1]MGN Liner Weekly Avail - 14 wks'!A124</f>
        <v>Echinacea SunSeekers Blush</v>
      </c>
      <c r="D86" s="19" t="str">
        <f>'[1]MGN Liner Weekly Avail - 14 wks'!B124</f>
        <v>G00250</v>
      </c>
      <c r="E86" s="1">
        <v>72</v>
      </c>
      <c r="F86" s="26">
        <v>0.23</v>
      </c>
      <c r="G86" s="72">
        <v>1.8</v>
      </c>
      <c r="H86" s="72">
        <f t="shared" si="8"/>
        <v>146.16</v>
      </c>
      <c r="I86" s="10" t="s">
        <v>111</v>
      </c>
      <c r="J86" s="31"/>
      <c r="K86" s="31"/>
      <c r="L86" s="11">
        <f t="shared" si="11"/>
        <v>0</v>
      </c>
      <c r="M86" s="31"/>
      <c r="N86" s="11">
        <f>'[1]MGN Liner Weekly Avail - 16 wks'!C124</f>
        <v>0</v>
      </c>
      <c r="O86" s="11">
        <f>'[1]MGN Liner Weekly Avail - 16 wks'!D124+'[1]MGN Liner Weekly Avail - 16 wks'!E124</f>
        <v>0</v>
      </c>
      <c r="P86" s="11">
        <f>'[1]MGN Liner Weekly Avail - 16 wks'!F124+'[1]MGN Liner Weekly Avail - 16 wks'!G124+'[1]MGN Liner Weekly Avail - 16 wks'!H124</f>
        <v>0</v>
      </c>
      <c r="Q86" s="11">
        <f>'[1]MGN Liner Weekly Avail - 16 wks'!I124+'[1]MGN Liner Weekly Avail - 16 wks'!J124+'[1]MGN Liner Weekly Avail - 16 wks'!K124</f>
        <v>0</v>
      </c>
      <c r="R86" s="11">
        <f>'[1]MGN Liner Weekly Avail - 16 wks'!L124+'[1]MGN Liner Weekly Avail - 16 wks'!M124</f>
        <v>0</v>
      </c>
      <c r="S86" s="11">
        <f>'[1]MGN Liner Weekly Avail - 16 wks'!N124+'[1]MGN Liner Weekly Avail - 16 wks'!O124+'[1]MGN Liner Weekly Avail - 16 wks'!P124</f>
        <v>0</v>
      </c>
      <c r="T86" s="11">
        <f>'[1]MGN Liner Weekly Avail - 16 wks'!Q124+'[1]MGN Liner Weekly Avail - 16 wks'!R124</f>
        <v>0</v>
      </c>
      <c r="U86" s="11">
        <f>'[1]MGN Liner Weekly Avail - 16 wks'!S124+'[1]MGN Liner Weekly Avail - 16 wks'!T124</f>
        <v>0</v>
      </c>
      <c r="V86" s="11">
        <f>'[1]MGN Liner Weekly Avail - 16 wks'!U124+'[1]MGN Liner Weekly Avail - 16 wks'!V124</f>
        <v>0</v>
      </c>
      <c r="W86" s="11">
        <f>'[1]MGN Liner Weekly Avail - 16 wks'!W124+'[1]MGN Liner Weekly Avail - 16 wks'!X124</f>
        <v>0</v>
      </c>
      <c r="X86" s="58">
        <f>'[1]MGN Liner Weekly Avail - 16 wks'!Y124+'[1]MGN Liner Weekly Avail - 16 wks'!Z124+'[1]MGN Liner Weekly Avail - 16 wks'!AA124</f>
        <v>0</v>
      </c>
      <c r="Y86" s="56">
        <f t="shared" si="9"/>
        <v>0</v>
      </c>
      <c r="Z86" s="46"/>
      <c r="AA86" s="41" t="s">
        <v>40</v>
      </c>
      <c r="AB86" s="28">
        <f t="shared" si="12"/>
        <v>0</v>
      </c>
    </row>
    <row r="87" spans="1:28" ht="12.75" x14ac:dyDescent="0.2">
      <c r="A87" s="44" t="s">
        <v>6</v>
      </c>
      <c r="B87" s="1" t="s">
        <v>40</v>
      </c>
      <c r="C87" s="19" t="str">
        <f>'[1]MGN Liner Weekly Avail - 14 wks'!A125</f>
        <v>Echinacea SunSeekers Citrus</v>
      </c>
      <c r="D87" s="19" t="str">
        <f>'[1]MGN Liner Weekly Avail - 14 wks'!B125</f>
        <v>G00252</v>
      </c>
      <c r="E87" s="1">
        <v>72</v>
      </c>
      <c r="F87" s="26">
        <v>0.23</v>
      </c>
      <c r="G87" s="72">
        <v>1.8</v>
      </c>
      <c r="H87" s="72">
        <f t="shared" si="8"/>
        <v>146.16</v>
      </c>
      <c r="I87" s="10" t="s">
        <v>111</v>
      </c>
      <c r="J87" s="31"/>
      <c r="K87" s="31"/>
      <c r="L87" s="11">
        <f t="shared" si="11"/>
        <v>0</v>
      </c>
      <c r="M87" s="31"/>
      <c r="N87" s="11">
        <f>'[1]MGN Liner Weekly Avail - 16 wks'!C125</f>
        <v>0</v>
      </c>
      <c r="O87" s="11">
        <f>'[1]MGN Liner Weekly Avail - 16 wks'!D125+'[1]MGN Liner Weekly Avail - 16 wks'!E125</f>
        <v>0</v>
      </c>
      <c r="P87" s="11">
        <f>'[1]MGN Liner Weekly Avail - 16 wks'!F125+'[1]MGN Liner Weekly Avail - 16 wks'!G125+'[1]MGN Liner Weekly Avail - 16 wks'!H125</f>
        <v>0</v>
      </c>
      <c r="Q87" s="11">
        <f>'[1]MGN Liner Weekly Avail - 16 wks'!I125+'[1]MGN Liner Weekly Avail - 16 wks'!J125+'[1]MGN Liner Weekly Avail - 16 wks'!K125</f>
        <v>0</v>
      </c>
      <c r="R87" s="11">
        <f>'[1]MGN Liner Weekly Avail - 16 wks'!L125+'[1]MGN Liner Weekly Avail - 16 wks'!M125</f>
        <v>0</v>
      </c>
      <c r="S87" s="11">
        <f>'[1]MGN Liner Weekly Avail - 16 wks'!N125+'[1]MGN Liner Weekly Avail - 16 wks'!O125+'[1]MGN Liner Weekly Avail - 16 wks'!P125</f>
        <v>2000</v>
      </c>
      <c r="T87" s="11">
        <f>'[1]MGN Liner Weekly Avail - 16 wks'!Q125+'[1]MGN Liner Weekly Avail - 16 wks'!R125</f>
        <v>0</v>
      </c>
      <c r="U87" s="11">
        <f>'[1]MGN Liner Weekly Avail - 16 wks'!S125+'[1]MGN Liner Weekly Avail - 16 wks'!T125</f>
        <v>0</v>
      </c>
      <c r="V87" s="11">
        <f>'[1]MGN Liner Weekly Avail - 16 wks'!U125+'[1]MGN Liner Weekly Avail - 16 wks'!V125</f>
        <v>0</v>
      </c>
      <c r="W87" s="11">
        <f>'[1]MGN Liner Weekly Avail - 16 wks'!W125+'[1]MGN Liner Weekly Avail - 16 wks'!X125</f>
        <v>0</v>
      </c>
      <c r="X87" s="58">
        <f>'[1]MGN Liner Weekly Avail - 16 wks'!Y125+'[1]MGN Liner Weekly Avail - 16 wks'!Z125+'[1]MGN Liner Weekly Avail - 16 wks'!AA125</f>
        <v>0</v>
      </c>
      <c r="Y87" s="56">
        <f t="shared" si="9"/>
        <v>2000</v>
      </c>
      <c r="Z87" s="46"/>
      <c r="AA87" s="41" t="s">
        <v>40</v>
      </c>
      <c r="AB87" s="28">
        <f t="shared" si="12"/>
        <v>3600</v>
      </c>
    </row>
    <row r="88" spans="1:28" ht="12.75" x14ac:dyDescent="0.2">
      <c r="A88" s="44" t="s">
        <v>6</v>
      </c>
      <c r="B88" s="1" t="s">
        <v>40</v>
      </c>
      <c r="C88" s="19" t="str">
        <f>'[1]MGN Liner Weekly Avail - 14 wks'!A126</f>
        <v>Echinacea SunSeekers Clementine</v>
      </c>
      <c r="D88" s="19" t="str">
        <f>'[1]MGN Liner Weekly Avail - 14 wks'!B126</f>
        <v>G00253</v>
      </c>
      <c r="E88" s="1">
        <v>72</v>
      </c>
      <c r="F88" s="26">
        <v>0.23</v>
      </c>
      <c r="G88" s="72">
        <v>1.8</v>
      </c>
      <c r="H88" s="72">
        <f t="shared" si="8"/>
        <v>146.16</v>
      </c>
      <c r="I88" s="10" t="s">
        <v>111</v>
      </c>
      <c r="J88" s="31"/>
      <c r="K88" s="31"/>
      <c r="L88" s="11">
        <f t="shared" si="11"/>
        <v>0</v>
      </c>
      <c r="M88" s="31"/>
      <c r="N88" s="11">
        <f>'[1]MGN Liner Weekly Avail - 16 wks'!C126</f>
        <v>0</v>
      </c>
      <c r="O88" s="11">
        <f>'[1]MGN Liner Weekly Avail - 16 wks'!D126+'[1]MGN Liner Weekly Avail - 16 wks'!E126</f>
        <v>0</v>
      </c>
      <c r="P88" s="11">
        <f>'[1]MGN Liner Weekly Avail - 16 wks'!F126+'[1]MGN Liner Weekly Avail - 16 wks'!G126+'[1]MGN Liner Weekly Avail - 16 wks'!H126</f>
        <v>0</v>
      </c>
      <c r="Q88" s="11">
        <f>'[1]MGN Liner Weekly Avail - 16 wks'!I126+'[1]MGN Liner Weekly Avail - 16 wks'!J126+'[1]MGN Liner Weekly Avail - 16 wks'!K126</f>
        <v>0</v>
      </c>
      <c r="R88" s="11">
        <f>'[1]MGN Liner Weekly Avail - 16 wks'!L126+'[1]MGN Liner Weekly Avail - 16 wks'!M126</f>
        <v>0</v>
      </c>
      <c r="S88" s="11">
        <f>'[1]MGN Liner Weekly Avail - 16 wks'!N126+'[1]MGN Liner Weekly Avail - 16 wks'!O126+'[1]MGN Liner Weekly Avail - 16 wks'!P126</f>
        <v>0</v>
      </c>
      <c r="T88" s="11">
        <f>'[1]MGN Liner Weekly Avail - 16 wks'!Q126+'[1]MGN Liner Weekly Avail - 16 wks'!R126</f>
        <v>0</v>
      </c>
      <c r="U88" s="11">
        <f>'[1]MGN Liner Weekly Avail - 16 wks'!S126+'[1]MGN Liner Weekly Avail - 16 wks'!T126</f>
        <v>0</v>
      </c>
      <c r="V88" s="11">
        <f>'[1]MGN Liner Weekly Avail - 16 wks'!U126+'[1]MGN Liner Weekly Avail - 16 wks'!V126</f>
        <v>0</v>
      </c>
      <c r="W88" s="11">
        <f>'[1]MGN Liner Weekly Avail - 16 wks'!W126+'[1]MGN Liner Weekly Avail - 16 wks'!X126</f>
        <v>0</v>
      </c>
      <c r="X88" s="58">
        <f>'[1]MGN Liner Weekly Avail - 16 wks'!Y126+'[1]MGN Liner Weekly Avail - 16 wks'!Z126+'[1]MGN Liner Weekly Avail - 16 wks'!AA126</f>
        <v>0</v>
      </c>
      <c r="Y88" s="56">
        <f t="shared" si="9"/>
        <v>0</v>
      </c>
      <c r="Z88" s="46"/>
      <c r="AA88" s="41" t="s">
        <v>40</v>
      </c>
      <c r="AB88" s="28">
        <f t="shared" si="12"/>
        <v>0</v>
      </c>
    </row>
    <row r="89" spans="1:28" ht="12.75" x14ac:dyDescent="0.2">
      <c r="A89" s="44" t="s">
        <v>6</v>
      </c>
      <c r="B89" s="1" t="s">
        <v>40</v>
      </c>
      <c r="C89" s="19" t="str">
        <f>'[1]MGN Liner Weekly Avail - 14 wks'!A127</f>
        <v>Echinacea SunSeekers Golden Sun</v>
      </c>
      <c r="D89" s="19" t="str">
        <f>'[1]MGN Liner Weekly Avail - 14 wks'!B127</f>
        <v>G01277</v>
      </c>
      <c r="E89" s="1">
        <v>72</v>
      </c>
      <c r="F89" s="26">
        <v>0.23</v>
      </c>
      <c r="G89" s="72">
        <v>1.8</v>
      </c>
      <c r="H89" s="72">
        <f t="shared" si="8"/>
        <v>146.16</v>
      </c>
      <c r="I89" s="10" t="s">
        <v>111</v>
      </c>
      <c r="J89" s="31"/>
      <c r="K89" s="31"/>
      <c r="L89" s="11">
        <f t="shared" si="11"/>
        <v>0</v>
      </c>
      <c r="M89" s="31"/>
      <c r="N89" s="11">
        <f>'[1]MGN Liner Weekly Avail - 16 wks'!C127</f>
        <v>0</v>
      </c>
      <c r="O89" s="11">
        <f>'[1]MGN Liner Weekly Avail - 16 wks'!D127+'[1]MGN Liner Weekly Avail - 16 wks'!E127</f>
        <v>0</v>
      </c>
      <c r="P89" s="11">
        <f>'[1]MGN Liner Weekly Avail - 16 wks'!F127+'[1]MGN Liner Weekly Avail - 16 wks'!G127+'[1]MGN Liner Weekly Avail - 16 wks'!H127</f>
        <v>0</v>
      </c>
      <c r="Q89" s="11">
        <f>'[1]MGN Liner Weekly Avail - 16 wks'!I127+'[1]MGN Liner Weekly Avail - 16 wks'!J127+'[1]MGN Liner Weekly Avail - 16 wks'!K127</f>
        <v>0</v>
      </c>
      <c r="R89" s="11">
        <f>'[1]MGN Liner Weekly Avail - 16 wks'!L127+'[1]MGN Liner Weekly Avail - 16 wks'!M127</f>
        <v>0</v>
      </c>
      <c r="S89" s="11">
        <f>'[1]MGN Liner Weekly Avail - 16 wks'!N127+'[1]MGN Liner Weekly Avail - 16 wks'!O127+'[1]MGN Liner Weekly Avail - 16 wks'!P127</f>
        <v>0</v>
      </c>
      <c r="T89" s="11">
        <f>'[1]MGN Liner Weekly Avail - 16 wks'!Q127+'[1]MGN Liner Weekly Avail - 16 wks'!R127</f>
        <v>2000</v>
      </c>
      <c r="U89" s="11">
        <f>'[1]MGN Liner Weekly Avail - 16 wks'!S127+'[1]MGN Liner Weekly Avail - 16 wks'!T127</f>
        <v>0</v>
      </c>
      <c r="V89" s="11">
        <f>'[1]MGN Liner Weekly Avail - 16 wks'!U127+'[1]MGN Liner Weekly Avail - 16 wks'!V127</f>
        <v>1600</v>
      </c>
      <c r="W89" s="11">
        <f>'[1]MGN Liner Weekly Avail - 16 wks'!W127+'[1]MGN Liner Weekly Avail - 16 wks'!X127</f>
        <v>0</v>
      </c>
      <c r="X89" s="58">
        <f>'[1]MGN Liner Weekly Avail - 16 wks'!Y127+'[1]MGN Liner Weekly Avail - 16 wks'!Z127+'[1]MGN Liner Weekly Avail - 16 wks'!AA127</f>
        <v>3000</v>
      </c>
      <c r="Y89" s="56">
        <f t="shared" si="9"/>
        <v>6600</v>
      </c>
      <c r="Z89" s="46"/>
      <c r="AA89" s="41" t="s">
        <v>40</v>
      </c>
      <c r="AB89" s="28">
        <f t="shared" si="12"/>
        <v>11880</v>
      </c>
    </row>
    <row r="90" spans="1:28" ht="12.75" x14ac:dyDescent="0.2">
      <c r="A90" s="44" t="s">
        <v>6</v>
      </c>
      <c r="B90" s="1" t="s">
        <v>40</v>
      </c>
      <c r="C90" s="19" t="str">
        <f>'[1]MGN Liner Weekly Avail - 14 wks'!A128</f>
        <v>Echinacea SunSeekers Hot Pink</v>
      </c>
      <c r="D90" s="19" t="str">
        <f>'[1]MGN Liner Weekly Avail - 14 wks'!B128</f>
        <v>G01365</v>
      </c>
      <c r="E90" s="1">
        <v>72</v>
      </c>
      <c r="F90" s="26">
        <v>0.23</v>
      </c>
      <c r="G90" s="72">
        <v>1.8</v>
      </c>
      <c r="H90" s="72">
        <f t="shared" si="8"/>
        <v>146.16</v>
      </c>
      <c r="I90" s="10" t="s">
        <v>111</v>
      </c>
      <c r="J90" s="29"/>
      <c r="K90" s="29"/>
      <c r="L90" s="11">
        <f t="shared" si="11"/>
        <v>0</v>
      </c>
      <c r="M90" s="29"/>
      <c r="N90" s="11">
        <f>'[1]MGN Liner Weekly Avail - 16 wks'!C128</f>
        <v>0</v>
      </c>
      <c r="O90" s="11">
        <f>'[1]MGN Liner Weekly Avail - 16 wks'!D128+'[1]MGN Liner Weekly Avail - 16 wks'!E128</f>
        <v>0</v>
      </c>
      <c r="P90" s="11">
        <f>'[1]MGN Liner Weekly Avail - 16 wks'!F128+'[1]MGN Liner Weekly Avail - 16 wks'!G128+'[1]MGN Liner Weekly Avail - 16 wks'!H128</f>
        <v>0</v>
      </c>
      <c r="Q90" s="11">
        <f>'[1]MGN Liner Weekly Avail - 16 wks'!I128+'[1]MGN Liner Weekly Avail - 16 wks'!J128+'[1]MGN Liner Weekly Avail - 16 wks'!K128</f>
        <v>0</v>
      </c>
      <c r="R90" s="11">
        <f>'[1]MGN Liner Weekly Avail - 16 wks'!L128+'[1]MGN Liner Weekly Avail - 16 wks'!M128</f>
        <v>0</v>
      </c>
      <c r="S90" s="11">
        <f>'[1]MGN Liner Weekly Avail - 16 wks'!N128+'[1]MGN Liner Weekly Avail - 16 wks'!O128+'[1]MGN Liner Weekly Avail - 16 wks'!P128</f>
        <v>0</v>
      </c>
      <c r="T90" s="11">
        <f>'[1]MGN Liner Weekly Avail - 16 wks'!Q128+'[1]MGN Liner Weekly Avail - 16 wks'!R128</f>
        <v>0</v>
      </c>
      <c r="U90" s="11">
        <f>'[1]MGN Liner Weekly Avail - 16 wks'!S128+'[1]MGN Liner Weekly Avail - 16 wks'!T128</f>
        <v>0</v>
      </c>
      <c r="V90" s="11">
        <f>'[1]MGN Liner Weekly Avail - 16 wks'!U128+'[1]MGN Liner Weekly Avail - 16 wks'!V128</f>
        <v>0</v>
      </c>
      <c r="W90" s="11">
        <f>'[1]MGN Liner Weekly Avail - 16 wks'!W128+'[1]MGN Liner Weekly Avail - 16 wks'!X128</f>
        <v>0</v>
      </c>
      <c r="X90" s="58">
        <f>'[1]MGN Liner Weekly Avail - 16 wks'!Y128+'[1]MGN Liner Weekly Avail - 16 wks'!Z128+'[1]MGN Liner Weekly Avail - 16 wks'!AA128</f>
        <v>0</v>
      </c>
      <c r="Y90" s="56">
        <f t="shared" si="9"/>
        <v>0</v>
      </c>
      <c r="Z90" s="46"/>
      <c r="AA90" s="41" t="s">
        <v>40</v>
      </c>
      <c r="AB90" s="28">
        <f t="shared" si="12"/>
        <v>0</v>
      </c>
    </row>
    <row r="91" spans="1:28" s="17" customFormat="1" ht="12.75" x14ac:dyDescent="0.2">
      <c r="A91" s="44" t="s">
        <v>6</v>
      </c>
      <c r="B91" s="1" t="s">
        <v>40</v>
      </c>
      <c r="C91" s="19" t="str">
        <f>'[1]MGN Liner Weekly Avail - 14 wks'!A129</f>
        <v>Echinacea SunSeekers Magenta</v>
      </c>
      <c r="D91" s="19" t="str">
        <f>'[1]MGN Liner Weekly Avail - 14 wks'!B129</f>
        <v>G00255</v>
      </c>
      <c r="E91" s="1">
        <v>72</v>
      </c>
      <c r="F91" s="26">
        <v>0.23</v>
      </c>
      <c r="G91" s="72">
        <v>1.8</v>
      </c>
      <c r="H91" s="72">
        <f t="shared" si="8"/>
        <v>146.16</v>
      </c>
      <c r="I91" s="10" t="s">
        <v>111</v>
      </c>
      <c r="J91" s="31"/>
      <c r="K91" s="31"/>
      <c r="L91" s="11">
        <f t="shared" si="11"/>
        <v>0</v>
      </c>
      <c r="M91" s="31"/>
      <c r="N91" s="11">
        <f>'[1]MGN Liner Weekly Avail - 16 wks'!C129</f>
        <v>0</v>
      </c>
      <c r="O91" s="11">
        <f>'[1]MGN Liner Weekly Avail - 16 wks'!D129+'[1]MGN Liner Weekly Avail - 16 wks'!E129</f>
        <v>0</v>
      </c>
      <c r="P91" s="11">
        <f>'[1]MGN Liner Weekly Avail - 16 wks'!F129+'[1]MGN Liner Weekly Avail - 16 wks'!G129+'[1]MGN Liner Weekly Avail - 16 wks'!H129</f>
        <v>0</v>
      </c>
      <c r="Q91" s="11">
        <f>'[1]MGN Liner Weekly Avail - 16 wks'!I129+'[1]MGN Liner Weekly Avail - 16 wks'!J129+'[1]MGN Liner Weekly Avail - 16 wks'!K129</f>
        <v>0</v>
      </c>
      <c r="R91" s="11">
        <f>'[1]MGN Liner Weekly Avail - 16 wks'!L129+'[1]MGN Liner Weekly Avail - 16 wks'!M129</f>
        <v>0</v>
      </c>
      <c r="S91" s="11">
        <f>'[1]MGN Liner Weekly Avail - 16 wks'!N129+'[1]MGN Liner Weekly Avail - 16 wks'!O129+'[1]MGN Liner Weekly Avail - 16 wks'!P129</f>
        <v>1500</v>
      </c>
      <c r="T91" s="11">
        <f>'[1]MGN Liner Weekly Avail - 16 wks'!Q129+'[1]MGN Liner Weekly Avail - 16 wks'!R129</f>
        <v>0</v>
      </c>
      <c r="U91" s="11">
        <f>'[1]MGN Liner Weekly Avail - 16 wks'!S129+'[1]MGN Liner Weekly Avail - 16 wks'!T129</f>
        <v>0</v>
      </c>
      <c r="V91" s="11">
        <f>'[1]MGN Liner Weekly Avail - 16 wks'!U129+'[1]MGN Liner Weekly Avail - 16 wks'!V129</f>
        <v>4000</v>
      </c>
      <c r="W91" s="11">
        <f>'[1]MGN Liner Weekly Avail - 16 wks'!W129+'[1]MGN Liner Weekly Avail - 16 wks'!X129</f>
        <v>0</v>
      </c>
      <c r="X91" s="58">
        <f>'[1]MGN Liner Weekly Avail - 16 wks'!Y129+'[1]MGN Liner Weekly Avail - 16 wks'!Z129+'[1]MGN Liner Weekly Avail - 16 wks'!AA129</f>
        <v>0</v>
      </c>
      <c r="Y91" s="56">
        <f t="shared" si="9"/>
        <v>5500</v>
      </c>
      <c r="Z91" s="46"/>
      <c r="AA91" s="41" t="s">
        <v>40</v>
      </c>
      <c r="AB91" s="28">
        <f t="shared" si="12"/>
        <v>9900</v>
      </c>
    </row>
    <row r="92" spans="1:28" ht="12.75" x14ac:dyDescent="0.2">
      <c r="A92" s="44" t="s">
        <v>6</v>
      </c>
      <c r="B92" s="1" t="s">
        <v>40</v>
      </c>
      <c r="C92" s="19" t="str">
        <f>'[1]MGN Liner Weekly Avail - 14 wks'!A130</f>
        <v>Echinacea SunSeekers Mango Sunrise</v>
      </c>
      <c r="D92" s="19" t="str">
        <f>'[1]MGN Liner Weekly Avail - 14 wks'!B130</f>
        <v>G01299</v>
      </c>
      <c r="E92" s="1">
        <v>72</v>
      </c>
      <c r="F92" s="26">
        <v>0.23</v>
      </c>
      <c r="G92" s="72">
        <v>1.8</v>
      </c>
      <c r="H92" s="72">
        <f t="shared" si="8"/>
        <v>146.16</v>
      </c>
      <c r="I92" s="10" t="s">
        <v>111</v>
      </c>
      <c r="J92" s="31"/>
      <c r="K92" s="31"/>
      <c r="L92" s="11">
        <f t="shared" si="11"/>
        <v>0</v>
      </c>
      <c r="M92" s="31"/>
      <c r="N92" s="11">
        <f>'[1]MGN Liner Weekly Avail - 16 wks'!C130</f>
        <v>0</v>
      </c>
      <c r="O92" s="11">
        <f>'[1]MGN Liner Weekly Avail - 16 wks'!D130+'[1]MGN Liner Weekly Avail - 16 wks'!E130</f>
        <v>0</v>
      </c>
      <c r="P92" s="11">
        <f>'[1]MGN Liner Weekly Avail - 16 wks'!F130+'[1]MGN Liner Weekly Avail - 16 wks'!G130+'[1]MGN Liner Weekly Avail - 16 wks'!H130</f>
        <v>0</v>
      </c>
      <c r="Q92" s="11">
        <f>'[1]MGN Liner Weekly Avail - 16 wks'!I130+'[1]MGN Liner Weekly Avail - 16 wks'!J130+'[1]MGN Liner Weekly Avail - 16 wks'!K130</f>
        <v>0</v>
      </c>
      <c r="R92" s="11">
        <f>'[1]MGN Liner Weekly Avail - 16 wks'!L130+'[1]MGN Liner Weekly Avail - 16 wks'!M130</f>
        <v>0</v>
      </c>
      <c r="S92" s="11">
        <f>'[1]MGN Liner Weekly Avail - 16 wks'!N130+'[1]MGN Liner Weekly Avail - 16 wks'!O130+'[1]MGN Liner Weekly Avail - 16 wks'!P130</f>
        <v>0</v>
      </c>
      <c r="T92" s="11">
        <f>'[1]MGN Liner Weekly Avail - 16 wks'!Q130+'[1]MGN Liner Weekly Avail - 16 wks'!R130</f>
        <v>0</v>
      </c>
      <c r="U92" s="11">
        <f>'[1]MGN Liner Weekly Avail - 16 wks'!S130+'[1]MGN Liner Weekly Avail - 16 wks'!T130</f>
        <v>0</v>
      </c>
      <c r="V92" s="11">
        <f>'[1]MGN Liner Weekly Avail - 16 wks'!U130+'[1]MGN Liner Weekly Avail - 16 wks'!V130</f>
        <v>0</v>
      </c>
      <c r="W92" s="11">
        <f>'[1]MGN Liner Weekly Avail - 16 wks'!W130+'[1]MGN Liner Weekly Avail - 16 wks'!X130</f>
        <v>0</v>
      </c>
      <c r="X92" s="58">
        <f>'[1]MGN Liner Weekly Avail - 16 wks'!Y130+'[1]MGN Liner Weekly Avail - 16 wks'!Z130+'[1]MGN Liner Weekly Avail - 16 wks'!AA130</f>
        <v>0</v>
      </c>
      <c r="Y92" s="56">
        <f t="shared" si="9"/>
        <v>0</v>
      </c>
      <c r="Z92" s="46"/>
      <c r="AA92" s="41" t="s">
        <v>40</v>
      </c>
      <c r="AB92" s="28">
        <f t="shared" si="12"/>
        <v>0</v>
      </c>
    </row>
    <row r="93" spans="1:28" ht="12.75" x14ac:dyDescent="0.2">
      <c r="A93" s="44" t="s">
        <v>6</v>
      </c>
      <c r="B93" s="1" t="s">
        <v>40</v>
      </c>
      <c r="C93" s="19" t="str">
        <f>'[1]MGN Liner Weekly Avail - 14 wks'!A131</f>
        <v>Echinacea SunSeekers Mineola</v>
      </c>
      <c r="D93" s="19" t="str">
        <f>'[1]MGN Liner Weekly Avail - 14 wks'!B131</f>
        <v>G00257</v>
      </c>
      <c r="E93" s="1">
        <v>72</v>
      </c>
      <c r="F93" s="26">
        <v>0.23</v>
      </c>
      <c r="G93" s="72">
        <v>1.8</v>
      </c>
      <c r="H93" s="72">
        <f t="shared" si="8"/>
        <v>146.16</v>
      </c>
      <c r="I93" s="10" t="s">
        <v>111</v>
      </c>
      <c r="J93" s="31"/>
      <c r="K93" s="31"/>
      <c r="L93" s="11">
        <f t="shared" si="11"/>
        <v>0</v>
      </c>
      <c r="M93" s="31"/>
      <c r="N93" s="11">
        <f>'[1]MGN Liner Weekly Avail - 16 wks'!C131</f>
        <v>0</v>
      </c>
      <c r="O93" s="11">
        <f>'[1]MGN Liner Weekly Avail - 16 wks'!D131+'[1]MGN Liner Weekly Avail - 16 wks'!E131</f>
        <v>0</v>
      </c>
      <c r="P93" s="11">
        <f>'[1]MGN Liner Weekly Avail - 16 wks'!F131+'[1]MGN Liner Weekly Avail - 16 wks'!G131+'[1]MGN Liner Weekly Avail - 16 wks'!H131</f>
        <v>0</v>
      </c>
      <c r="Q93" s="11">
        <f>'[1]MGN Liner Weekly Avail - 16 wks'!I131+'[1]MGN Liner Weekly Avail - 16 wks'!J131+'[1]MGN Liner Weekly Avail - 16 wks'!K131</f>
        <v>0</v>
      </c>
      <c r="R93" s="11">
        <f>'[1]MGN Liner Weekly Avail - 16 wks'!L131+'[1]MGN Liner Weekly Avail - 16 wks'!M131</f>
        <v>0</v>
      </c>
      <c r="S93" s="11">
        <f>'[1]MGN Liner Weekly Avail - 16 wks'!N131+'[1]MGN Liner Weekly Avail - 16 wks'!O131+'[1]MGN Liner Weekly Avail - 16 wks'!P131</f>
        <v>800</v>
      </c>
      <c r="T93" s="11">
        <f>'[1]MGN Liner Weekly Avail - 16 wks'!Q131+'[1]MGN Liner Weekly Avail - 16 wks'!R131</f>
        <v>800</v>
      </c>
      <c r="U93" s="11">
        <f>'[1]MGN Liner Weekly Avail - 16 wks'!S131+'[1]MGN Liner Weekly Avail - 16 wks'!T131</f>
        <v>0</v>
      </c>
      <c r="V93" s="11">
        <f>'[1]MGN Liner Weekly Avail - 16 wks'!U131+'[1]MGN Liner Weekly Avail - 16 wks'!V131</f>
        <v>0</v>
      </c>
      <c r="W93" s="11">
        <f>'[1]MGN Liner Weekly Avail - 16 wks'!W131+'[1]MGN Liner Weekly Avail - 16 wks'!X131</f>
        <v>0</v>
      </c>
      <c r="X93" s="58">
        <f>'[1]MGN Liner Weekly Avail - 16 wks'!Y131+'[1]MGN Liner Weekly Avail - 16 wks'!Z131+'[1]MGN Liner Weekly Avail - 16 wks'!AA131</f>
        <v>5300</v>
      </c>
      <c r="Y93" s="56">
        <f t="shared" si="9"/>
        <v>6900</v>
      </c>
      <c r="Z93" s="46"/>
      <c r="AA93" s="41" t="s">
        <v>40</v>
      </c>
      <c r="AB93" s="28">
        <f t="shared" si="12"/>
        <v>12420</v>
      </c>
    </row>
    <row r="94" spans="1:28" ht="12.75" x14ac:dyDescent="0.2">
      <c r="A94" s="44" t="s">
        <v>6</v>
      </c>
      <c r="B94" s="1" t="s">
        <v>40</v>
      </c>
      <c r="C94" s="19" t="str">
        <f>'[1]MGN Liner Weekly Avail - 14 wks'!A132</f>
        <v>Echinacea SunSeekers Orange</v>
      </c>
      <c r="D94" s="19" t="str">
        <f>'[1]MGN Liner Weekly Avail - 14 wks'!B132</f>
        <v>G00258</v>
      </c>
      <c r="E94" s="1">
        <v>72</v>
      </c>
      <c r="F94" s="26">
        <v>0.23</v>
      </c>
      <c r="G94" s="72">
        <v>1.8</v>
      </c>
      <c r="H94" s="72">
        <f t="shared" si="8"/>
        <v>146.16</v>
      </c>
      <c r="I94" s="10" t="s">
        <v>111</v>
      </c>
      <c r="J94" s="31"/>
      <c r="K94" s="31"/>
      <c r="L94" s="11">
        <f t="shared" si="11"/>
        <v>0</v>
      </c>
      <c r="M94" s="31"/>
      <c r="N94" s="11">
        <f>'[1]MGN Liner Weekly Avail - 16 wks'!C132</f>
        <v>0</v>
      </c>
      <c r="O94" s="11">
        <f>'[1]MGN Liner Weekly Avail - 16 wks'!D132+'[1]MGN Liner Weekly Avail - 16 wks'!E132</f>
        <v>0</v>
      </c>
      <c r="P94" s="11">
        <f>'[1]MGN Liner Weekly Avail - 16 wks'!F132+'[1]MGN Liner Weekly Avail - 16 wks'!G132+'[1]MGN Liner Weekly Avail - 16 wks'!H132</f>
        <v>2700</v>
      </c>
      <c r="Q94" s="11">
        <f>'[1]MGN Liner Weekly Avail - 16 wks'!I132+'[1]MGN Liner Weekly Avail - 16 wks'!J132+'[1]MGN Liner Weekly Avail - 16 wks'!K132</f>
        <v>0</v>
      </c>
      <c r="R94" s="11">
        <f>'[1]MGN Liner Weekly Avail - 16 wks'!L132+'[1]MGN Liner Weekly Avail - 16 wks'!M132</f>
        <v>0</v>
      </c>
      <c r="S94" s="11">
        <f>'[1]MGN Liner Weekly Avail - 16 wks'!N132+'[1]MGN Liner Weekly Avail - 16 wks'!O132+'[1]MGN Liner Weekly Avail - 16 wks'!P132</f>
        <v>7000</v>
      </c>
      <c r="T94" s="11">
        <f>'[1]MGN Liner Weekly Avail - 16 wks'!Q132+'[1]MGN Liner Weekly Avail - 16 wks'!R132</f>
        <v>3000</v>
      </c>
      <c r="U94" s="11">
        <f>'[1]MGN Liner Weekly Avail - 16 wks'!S132+'[1]MGN Liner Weekly Avail - 16 wks'!T132</f>
        <v>0</v>
      </c>
      <c r="V94" s="11">
        <f>'[1]MGN Liner Weekly Avail - 16 wks'!U132+'[1]MGN Liner Weekly Avail - 16 wks'!V132</f>
        <v>0</v>
      </c>
      <c r="W94" s="11">
        <f>'[1]MGN Liner Weekly Avail - 16 wks'!W132+'[1]MGN Liner Weekly Avail - 16 wks'!X132</f>
        <v>0</v>
      </c>
      <c r="X94" s="58">
        <f>'[1]MGN Liner Weekly Avail - 16 wks'!Y132+'[1]MGN Liner Weekly Avail - 16 wks'!Z132+'[1]MGN Liner Weekly Avail - 16 wks'!AA132</f>
        <v>0</v>
      </c>
      <c r="Y94" s="56">
        <f t="shared" si="9"/>
        <v>12700</v>
      </c>
      <c r="Z94" s="46"/>
      <c r="AA94" s="41" t="s">
        <v>40</v>
      </c>
      <c r="AB94" s="28">
        <f t="shared" si="12"/>
        <v>22860</v>
      </c>
    </row>
    <row r="95" spans="1:28" ht="12.75" x14ac:dyDescent="0.2">
      <c r="A95" s="44" t="s">
        <v>6</v>
      </c>
      <c r="B95" s="1" t="s">
        <v>40</v>
      </c>
      <c r="C95" s="19" t="str">
        <f>'[1]MGN Liner Weekly Avail - 14 wks'!A133</f>
        <v>Echinacea SunSeekers Pink Grapefruit</v>
      </c>
      <c r="D95" s="19" t="str">
        <f>'[1]MGN Liner Weekly Avail - 14 wks'!B133</f>
        <v>G03211</v>
      </c>
      <c r="E95" s="1">
        <v>72</v>
      </c>
      <c r="F95" s="26">
        <v>0.23</v>
      </c>
      <c r="G95" s="72">
        <v>1.8</v>
      </c>
      <c r="H95" s="72">
        <f t="shared" si="8"/>
        <v>146.16</v>
      </c>
      <c r="I95" s="10" t="s">
        <v>111</v>
      </c>
      <c r="J95" s="31"/>
      <c r="K95" s="31"/>
      <c r="L95" s="11">
        <f t="shared" si="11"/>
        <v>0</v>
      </c>
      <c r="M95" s="31"/>
      <c r="N95" s="11">
        <f>'[1]MGN Liner Weekly Avail - 16 wks'!C133</f>
        <v>0</v>
      </c>
      <c r="O95" s="11">
        <f>'[1]MGN Liner Weekly Avail - 16 wks'!D133+'[1]MGN Liner Weekly Avail - 16 wks'!E133</f>
        <v>0</v>
      </c>
      <c r="P95" s="11">
        <f>'[1]MGN Liner Weekly Avail - 16 wks'!F133+'[1]MGN Liner Weekly Avail - 16 wks'!G133+'[1]MGN Liner Weekly Avail - 16 wks'!H133</f>
        <v>0</v>
      </c>
      <c r="Q95" s="11">
        <f>'[1]MGN Liner Weekly Avail - 16 wks'!I133+'[1]MGN Liner Weekly Avail - 16 wks'!J133+'[1]MGN Liner Weekly Avail - 16 wks'!K133</f>
        <v>0</v>
      </c>
      <c r="R95" s="11">
        <f>'[1]MGN Liner Weekly Avail - 16 wks'!L133+'[1]MGN Liner Weekly Avail - 16 wks'!M133</f>
        <v>792</v>
      </c>
      <c r="S95" s="11">
        <f>'[1]MGN Liner Weekly Avail - 16 wks'!N133+'[1]MGN Liner Weekly Avail - 16 wks'!O133+'[1]MGN Liner Weekly Avail - 16 wks'!P133</f>
        <v>5400</v>
      </c>
      <c r="T95" s="11">
        <f>'[1]MGN Liner Weekly Avail - 16 wks'!Q133+'[1]MGN Liner Weekly Avail - 16 wks'!R133</f>
        <v>3000</v>
      </c>
      <c r="U95" s="11">
        <f>'[1]MGN Liner Weekly Avail - 16 wks'!S133+'[1]MGN Liner Weekly Avail - 16 wks'!T133</f>
        <v>0</v>
      </c>
      <c r="V95" s="11">
        <f>'[1]MGN Liner Weekly Avail - 16 wks'!U133+'[1]MGN Liner Weekly Avail - 16 wks'!V133</f>
        <v>0</v>
      </c>
      <c r="W95" s="11">
        <f>'[1]MGN Liner Weekly Avail - 16 wks'!W133+'[1]MGN Liner Weekly Avail - 16 wks'!X133</f>
        <v>0</v>
      </c>
      <c r="X95" s="58">
        <f>'[1]MGN Liner Weekly Avail - 16 wks'!Y133+'[1]MGN Liner Weekly Avail - 16 wks'!Z133+'[1]MGN Liner Weekly Avail - 16 wks'!AA133</f>
        <v>0</v>
      </c>
      <c r="Y95" s="56">
        <f t="shared" si="9"/>
        <v>9192</v>
      </c>
      <c r="Z95" s="46"/>
      <c r="AA95" s="41" t="s">
        <v>40</v>
      </c>
      <c r="AB95" s="28">
        <f t="shared" si="12"/>
        <v>16545.600000000002</v>
      </c>
    </row>
    <row r="96" spans="1:28" ht="12.75" x14ac:dyDescent="0.2">
      <c r="A96" s="44" t="s">
        <v>6</v>
      </c>
      <c r="B96" s="1" t="s">
        <v>40</v>
      </c>
      <c r="C96" s="19" t="str">
        <f>'[1]MGN Liner Weekly Avail - 14 wks'!A134</f>
        <v>Echinacea SunSeekers Pomegranate</v>
      </c>
      <c r="D96" s="19" t="str">
        <f>'[1]MGN Liner Weekly Avail - 14 wks'!B134</f>
        <v>G00260</v>
      </c>
      <c r="E96" s="1">
        <v>72</v>
      </c>
      <c r="F96" s="26">
        <v>0.23</v>
      </c>
      <c r="G96" s="72">
        <v>1.8</v>
      </c>
      <c r="H96" s="72">
        <f t="shared" si="8"/>
        <v>146.16</v>
      </c>
      <c r="I96" s="10" t="s">
        <v>111</v>
      </c>
      <c r="J96" s="29"/>
      <c r="K96" s="29"/>
      <c r="L96" s="11">
        <f t="shared" si="11"/>
        <v>0</v>
      </c>
      <c r="M96" s="29"/>
      <c r="N96" s="11">
        <f>'[1]MGN Liner Weekly Avail - 16 wks'!C134</f>
        <v>0</v>
      </c>
      <c r="O96" s="11">
        <f>'[1]MGN Liner Weekly Avail - 16 wks'!D134+'[1]MGN Liner Weekly Avail - 16 wks'!E134</f>
        <v>0</v>
      </c>
      <c r="P96" s="11">
        <f>'[1]MGN Liner Weekly Avail - 16 wks'!F134+'[1]MGN Liner Weekly Avail - 16 wks'!G134+'[1]MGN Liner Weekly Avail - 16 wks'!H134</f>
        <v>0</v>
      </c>
      <c r="Q96" s="11">
        <f>'[1]MGN Liner Weekly Avail - 16 wks'!I134+'[1]MGN Liner Weekly Avail - 16 wks'!J134+'[1]MGN Liner Weekly Avail - 16 wks'!K134</f>
        <v>0</v>
      </c>
      <c r="R96" s="11">
        <f>'[1]MGN Liner Weekly Avail - 16 wks'!L134+'[1]MGN Liner Weekly Avail - 16 wks'!M134</f>
        <v>0</v>
      </c>
      <c r="S96" s="11">
        <f>'[1]MGN Liner Weekly Avail - 16 wks'!N134+'[1]MGN Liner Weekly Avail - 16 wks'!O134+'[1]MGN Liner Weekly Avail - 16 wks'!P134</f>
        <v>0</v>
      </c>
      <c r="T96" s="11">
        <f>'[1]MGN Liner Weekly Avail - 16 wks'!Q134+'[1]MGN Liner Weekly Avail - 16 wks'!R134</f>
        <v>0</v>
      </c>
      <c r="U96" s="11">
        <f>'[1]MGN Liner Weekly Avail - 16 wks'!S134+'[1]MGN Liner Weekly Avail - 16 wks'!T134</f>
        <v>0</v>
      </c>
      <c r="V96" s="11">
        <f>'[1]MGN Liner Weekly Avail - 16 wks'!U134+'[1]MGN Liner Weekly Avail - 16 wks'!V134</f>
        <v>0</v>
      </c>
      <c r="W96" s="11">
        <f>'[1]MGN Liner Weekly Avail - 16 wks'!W134+'[1]MGN Liner Weekly Avail - 16 wks'!X134</f>
        <v>0</v>
      </c>
      <c r="X96" s="58">
        <f>'[1]MGN Liner Weekly Avail - 16 wks'!Y134+'[1]MGN Liner Weekly Avail - 16 wks'!Z134+'[1]MGN Liner Weekly Avail - 16 wks'!AA134</f>
        <v>0</v>
      </c>
      <c r="Y96" s="56">
        <f t="shared" si="9"/>
        <v>0</v>
      </c>
      <c r="Z96" s="46"/>
      <c r="AA96" s="41" t="s">
        <v>40</v>
      </c>
      <c r="AB96" s="28">
        <f t="shared" si="12"/>
        <v>0</v>
      </c>
    </row>
    <row r="97" spans="1:28" ht="12.75" x14ac:dyDescent="0.2">
      <c r="A97" s="44" t="s">
        <v>6</v>
      </c>
      <c r="B97" s="1" t="s">
        <v>40</v>
      </c>
      <c r="C97" s="19" t="str">
        <f>'[1]MGN Liner Weekly Avail - 14 wks'!A135</f>
        <v>Echinacea SunSeekers Pumpkin Pie</v>
      </c>
      <c r="D97" s="19" t="str">
        <f>'[1]MGN Liner Weekly Avail - 14 wks'!B135</f>
        <v>G01300</v>
      </c>
      <c r="E97" s="1">
        <v>72</v>
      </c>
      <c r="F97" s="26">
        <v>0.23</v>
      </c>
      <c r="G97" s="72">
        <v>1.8</v>
      </c>
      <c r="H97" s="72">
        <f t="shared" si="8"/>
        <v>146.16</v>
      </c>
      <c r="I97" s="10" t="s">
        <v>111</v>
      </c>
      <c r="J97" s="31"/>
      <c r="K97" s="31"/>
      <c r="L97" s="11">
        <f t="shared" si="11"/>
        <v>0</v>
      </c>
      <c r="M97" s="31"/>
      <c r="N97" s="11">
        <f>'[1]MGN Liner Weekly Avail - 16 wks'!C135</f>
        <v>0</v>
      </c>
      <c r="O97" s="11">
        <f>'[1]MGN Liner Weekly Avail - 16 wks'!D135+'[1]MGN Liner Weekly Avail - 16 wks'!E135</f>
        <v>0</v>
      </c>
      <c r="P97" s="11">
        <f>'[1]MGN Liner Weekly Avail - 16 wks'!F135+'[1]MGN Liner Weekly Avail - 16 wks'!G135+'[1]MGN Liner Weekly Avail - 16 wks'!H135</f>
        <v>0</v>
      </c>
      <c r="Q97" s="11">
        <f>'[1]MGN Liner Weekly Avail - 16 wks'!I135+'[1]MGN Liner Weekly Avail - 16 wks'!J135+'[1]MGN Liner Weekly Avail - 16 wks'!K135</f>
        <v>0</v>
      </c>
      <c r="R97" s="11">
        <f>'[1]MGN Liner Weekly Avail - 16 wks'!L135+'[1]MGN Liner Weekly Avail - 16 wks'!M135</f>
        <v>0</v>
      </c>
      <c r="S97" s="11">
        <f>'[1]MGN Liner Weekly Avail - 16 wks'!N135+'[1]MGN Liner Weekly Avail - 16 wks'!O135+'[1]MGN Liner Weekly Avail - 16 wks'!P135</f>
        <v>750</v>
      </c>
      <c r="T97" s="11">
        <f>'[1]MGN Liner Weekly Avail - 16 wks'!Q135+'[1]MGN Liner Weekly Avail - 16 wks'!R135</f>
        <v>0</v>
      </c>
      <c r="U97" s="11">
        <f>'[1]MGN Liner Weekly Avail - 16 wks'!S135+'[1]MGN Liner Weekly Avail - 16 wks'!T135</f>
        <v>0</v>
      </c>
      <c r="V97" s="11">
        <f>'[1]MGN Liner Weekly Avail - 16 wks'!U135+'[1]MGN Liner Weekly Avail - 16 wks'!V135</f>
        <v>4500</v>
      </c>
      <c r="W97" s="11">
        <f>'[1]MGN Liner Weekly Avail - 16 wks'!W135+'[1]MGN Liner Weekly Avail - 16 wks'!X135</f>
        <v>800</v>
      </c>
      <c r="X97" s="58">
        <f>'[1]MGN Liner Weekly Avail - 16 wks'!Y135+'[1]MGN Liner Weekly Avail - 16 wks'!Z135+'[1]MGN Liner Weekly Avail - 16 wks'!AA135</f>
        <v>2500</v>
      </c>
      <c r="Y97" s="56">
        <f t="shared" si="9"/>
        <v>8550</v>
      </c>
      <c r="Z97" s="46"/>
      <c r="AA97" s="41" t="s">
        <v>40</v>
      </c>
      <c r="AB97" s="28">
        <f t="shared" si="12"/>
        <v>15390</v>
      </c>
    </row>
    <row r="98" spans="1:28" s="18" customFormat="1" ht="12.75" x14ac:dyDescent="0.2">
      <c r="A98" s="44" t="s">
        <v>6</v>
      </c>
      <c r="B98" s="1" t="s">
        <v>40</v>
      </c>
      <c r="C98" s="19" t="str">
        <f>'[1]MGN Liner Weekly Avail - 14 wks'!A136</f>
        <v>Echinacea SunSeekers Purplelicious</v>
      </c>
      <c r="D98" s="19" t="str">
        <f>'[1]MGN Liner Weekly Avail - 14 wks'!B136</f>
        <v>G00262</v>
      </c>
      <c r="E98" s="1">
        <v>72</v>
      </c>
      <c r="F98" s="26">
        <v>0.23</v>
      </c>
      <c r="G98" s="72">
        <v>1.8</v>
      </c>
      <c r="H98" s="72">
        <f t="shared" si="8"/>
        <v>146.16</v>
      </c>
      <c r="I98" s="10" t="s">
        <v>111</v>
      </c>
      <c r="J98" s="31"/>
      <c r="K98" s="31"/>
      <c r="L98" s="11">
        <f t="shared" si="11"/>
        <v>0</v>
      </c>
      <c r="M98" s="31"/>
      <c r="N98" s="11">
        <f>'[1]MGN Liner Weekly Avail - 16 wks'!C136</f>
        <v>0</v>
      </c>
      <c r="O98" s="11">
        <v>0</v>
      </c>
      <c r="P98" s="11">
        <f>'[1]MGN Liner Weekly Avail - 16 wks'!F136+'[1]MGN Liner Weekly Avail - 16 wks'!G136+'[1]MGN Liner Weekly Avail - 16 wks'!H136</f>
        <v>0</v>
      </c>
      <c r="Q98" s="11">
        <f>'[1]MGN Liner Weekly Avail - 16 wks'!I136+'[1]MGN Liner Weekly Avail - 16 wks'!J136+'[1]MGN Liner Weekly Avail - 16 wks'!K136</f>
        <v>0</v>
      </c>
      <c r="R98" s="11">
        <f>'[1]MGN Liner Weekly Avail - 16 wks'!L136+'[1]MGN Liner Weekly Avail - 16 wks'!M136</f>
        <v>0</v>
      </c>
      <c r="S98" s="11">
        <f>'[1]MGN Liner Weekly Avail - 16 wks'!N136+'[1]MGN Liner Weekly Avail - 16 wks'!O136+'[1]MGN Liner Weekly Avail - 16 wks'!P136</f>
        <v>7400</v>
      </c>
      <c r="T98" s="11">
        <f>'[1]MGN Liner Weekly Avail - 16 wks'!Q136+'[1]MGN Liner Weekly Avail - 16 wks'!R136</f>
        <v>0</v>
      </c>
      <c r="U98" s="11">
        <f>'[1]MGN Liner Weekly Avail - 16 wks'!S136+'[1]MGN Liner Weekly Avail - 16 wks'!T136</f>
        <v>0</v>
      </c>
      <c r="V98" s="11">
        <f>'[1]MGN Liner Weekly Avail - 16 wks'!U136+'[1]MGN Liner Weekly Avail - 16 wks'!V136</f>
        <v>0</v>
      </c>
      <c r="W98" s="11">
        <f>'[1]MGN Liner Weekly Avail - 16 wks'!W136+'[1]MGN Liner Weekly Avail - 16 wks'!X136</f>
        <v>0</v>
      </c>
      <c r="X98" s="58">
        <f>'[1]MGN Liner Weekly Avail - 16 wks'!Y136+'[1]MGN Liner Weekly Avail - 16 wks'!Z136+'[1]MGN Liner Weekly Avail - 16 wks'!AA136</f>
        <v>0</v>
      </c>
      <c r="Y98" s="56">
        <f t="shared" si="9"/>
        <v>7400</v>
      </c>
      <c r="Z98" s="46"/>
      <c r="AA98" s="41" t="s">
        <v>40</v>
      </c>
      <c r="AB98" s="28">
        <f t="shared" si="12"/>
        <v>13320</v>
      </c>
    </row>
    <row r="99" spans="1:28" s="17" customFormat="1" ht="12.75" x14ac:dyDescent="0.2">
      <c r="A99" s="44" t="s">
        <v>6</v>
      </c>
      <c r="B99" s="1" t="s">
        <v>40</v>
      </c>
      <c r="C99" s="19" t="str">
        <f>'[1]MGN Liner Weekly Avail - 14 wks'!A137</f>
        <v>Echinacea SunSeekers Racing Red</v>
      </c>
      <c r="D99" s="19" t="str">
        <f>'[1]MGN Liner Weekly Avail - 14 wks'!B137</f>
        <v>G02985</v>
      </c>
      <c r="E99" s="1">
        <v>72</v>
      </c>
      <c r="F99" s="26">
        <v>0.23</v>
      </c>
      <c r="G99" s="72">
        <v>1.8</v>
      </c>
      <c r="H99" s="72">
        <f t="shared" si="8"/>
        <v>146.16</v>
      </c>
      <c r="I99" s="10" t="s">
        <v>111</v>
      </c>
      <c r="J99" s="29"/>
      <c r="K99" s="29"/>
      <c r="L99" s="11">
        <f t="shared" si="11"/>
        <v>0</v>
      </c>
      <c r="M99" s="29"/>
      <c r="N99" s="11">
        <f>'[1]MGN Liner Weekly Avail - 16 wks'!C137</f>
        <v>0</v>
      </c>
      <c r="O99" s="11">
        <f>'[1]MGN Liner Weekly Avail - 16 wks'!D137+'[1]MGN Liner Weekly Avail - 16 wks'!E137</f>
        <v>0</v>
      </c>
      <c r="P99" s="11">
        <f>'[1]MGN Liner Weekly Avail - 16 wks'!F137+'[1]MGN Liner Weekly Avail - 16 wks'!G137+'[1]MGN Liner Weekly Avail - 16 wks'!H137</f>
        <v>0</v>
      </c>
      <c r="Q99" s="11">
        <f>'[1]MGN Liner Weekly Avail - 16 wks'!I137+'[1]MGN Liner Weekly Avail - 16 wks'!J137+'[1]MGN Liner Weekly Avail - 16 wks'!K137</f>
        <v>100</v>
      </c>
      <c r="R99" s="11">
        <f>'[1]MGN Liner Weekly Avail - 16 wks'!L137+'[1]MGN Liner Weekly Avail - 16 wks'!M137</f>
        <v>0</v>
      </c>
      <c r="S99" s="11">
        <f>'[1]MGN Liner Weekly Avail - 16 wks'!N137+'[1]MGN Liner Weekly Avail - 16 wks'!O137+'[1]MGN Liner Weekly Avail - 16 wks'!P137</f>
        <v>0</v>
      </c>
      <c r="T99" s="11">
        <f>'[1]MGN Liner Weekly Avail - 16 wks'!Q137+'[1]MGN Liner Weekly Avail - 16 wks'!R137</f>
        <v>0</v>
      </c>
      <c r="U99" s="11">
        <f>'[1]MGN Liner Weekly Avail - 16 wks'!S137+'[1]MGN Liner Weekly Avail - 16 wks'!T137</f>
        <v>0</v>
      </c>
      <c r="V99" s="11">
        <f>'[1]MGN Liner Weekly Avail - 16 wks'!U137+'[1]MGN Liner Weekly Avail - 16 wks'!V137</f>
        <v>0</v>
      </c>
      <c r="W99" s="11">
        <f>'[1]MGN Liner Weekly Avail - 16 wks'!W137+'[1]MGN Liner Weekly Avail - 16 wks'!X137</f>
        <v>0</v>
      </c>
      <c r="X99" s="58">
        <f>'[1]MGN Liner Weekly Avail - 16 wks'!Y137+'[1]MGN Liner Weekly Avail - 16 wks'!Z137+'[1]MGN Liner Weekly Avail - 16 wks'!AA137</f>
        <v>0</v>
      </c>
      <c r="Y99" s="56">
        <f t="shared" si="9"/>
        <v>100</v>
      </c>
      <c r="Z99" s="46"/>
      <c r="AA99" s="41" t="s">
        <v>40</v>
      </c>
      <c r="AB99" s="28">
        <f t="shared" si="12"/>
        <v>180</v>
      </c>
    </row>
    <row r="100" spans="1:28" ht="12.75" x14ac:dyDescent="0.2">
      <c r="A100" s="44" t="s">
        <v>6</v>
      </c>
      <c r="B100" s="1" t="s">
        <v>40</v>
      </c>
      <c r="C100" s="19" t="str">
        <f>'[1]MGN Liner Weekly Avail - 14 wks'!A138</f>
        <v>Echinacea SunSeekers Rainbow</v>
      </c>
      <c r="D100" s="19" t="str">
        <f>'[1]MGN Liner Weekly Avail - 14 wks'!B138</f>
        <v>G00263</v>
      </c>
      <c r="E100" s="1">
        <v>72</v>
      </c>
      <c r="F100" s="26">
        <v>0.23</v>
      </c>
      <c r="G100" s="72">
        <v>1.8</v>
      </c>
      <c r="H100" s="72">
        <f t="shared" si="8"/>
        <v>146.16</v>
      </c>
      <c r="I100" s="10" t="s">
        <v>111</v>
      </c>
      <c r="J100" s="31"/>
      <c r="K100" s="31"/>
      <c r="L100" s="11">
        <f t="shared" si="11"/>
        <v>0</v>
      </c>
      <c r="M100" s="31"/>
      <c r="N100" s="11">
        <f>'[1]MGN Liner Weekly Avail - 16 wks'!C138</f>
        <v>0</v>
      </c>
      <c r="O100" s="11">
        <f>'[1]MGN Liner Weekly Avail - 16 wks'!D138+'[1]MGN Liner Weekly Avail - 16 wks'!E138</f>
        <v>0</v>
      </c>
      <c r="P100" s="11">
        <f>'[1]MGN Liner Weekly Avail - 16 wks'!F138+'[1]MGN Liner Weekly Avail - 16 wks'!G138+'[1]MGN Liner Weekly Avail - 16 wks'!H138</f>
        <v>0</v>
      </c>
      <c r="Q100" s="11">
        <f>'[1]MGN Liner Weekly Avail - 16 wks'!I138+'[1]MGN Liner Weekly Avail - 16 wks'!J138+'[1]MGN Liner Weekly Avail - 16 wks'!K138</f>
        <v>0</v>
      </c>
      <c r="R100" s="11">
        <f>'[1]MGN Liner Weekly Avail - 16 wks'!L138+'[1]MGN Liner Weekly Avail - 16 wks'!M138</f>
        <v>0</v>
      </c>
      <c r="S100" s="11">
        <f>'[1]MGN Liner Weekly Avail - 16 wks'!N138+'[1]MGN Liner Weekly Avail - 16 wks'!O138+'[1]MGN Liner Weekly Avail - 16 wks'!P138</f>
        <v>10900</v>
      </c>
      <c r="T100" s="11">
        <f>'[1]MGN Liner Weekly Avail - 16 wks'!Q138+'[1]MGN Liner Weekly Avail - 16 wks'!R138</f>
        <v>4500</v>
      </c>
      <c r="U100" s="11">
        <f>'[1]MGN Liner Weekly Avail - 16 wks'!S138+'[1]MGN Liner Weekly Avail - 16 wks'!T138</f>
        <v>0</v>
      </c>
      <c r="V100" s="11">
        <f>'[1]MGN Liner Weekly Avail - 16 wks'!U138+'[1]MGN Liner Weekly Avail - 16 wks'!V138</f>
        <v>6200</v>
      </c>
      <c r="W100" s="11">
        <f>'[1]MGN Liner Weekly Avail - 16 wks'!W138+'[1]MGN Liner Weekly Avail - 16 wks'!X138</f>
        <v>0</v>
      </c>
      <c r="X100" s="58">
        <f>'[1]MGN Liner Weekly Avail - 16 wks'!Y138+'[1]MGN Liner Weekly Avail - 16 wks'!Z138+'[1]MGN Liner Weekly Avail - 16 wks'!AA138</f>
        <v>8000</v>
      </c>
      <c r="Y100" s="56">
        <f t="shared" si="9"/>
        <v>29600</v>
      </c>
      <c r="Z100" s="46"/>
      <c r="AA100" s="41" t="s">
        <v>40</v>
      </c>
      <c r="AB100" s="28">
        <f t="shared" si="12"/>
        <v>53280</v>
      </c>
    </row>
    <row r="101" spans="1:28" ht="12.75" x14ac:dyDescent="0.2">
      <c r="A101" s="44" t="s">
        <v>6</v>
      </c>
      <c r="B101" s="1" t="s">
        <v>40</v>
      </c>
      <c r="C101" s="19" t="str">
        <f>'[1]MGN Liner Weekly Avail - 14 wks'!A139</f>
        <v>Echinacea SunSeekers Red</v>
      </c>
      <c r="D101" s="19" t="str">
        <f>'[1]MGN Liner Weekly Avail - 14 wks'!B139</f>
        <v>G00264</v>
      </c>
      <c r="E101" s="1">
        <v>72</v>
      </c>
      <c r="F101" s="87">
        <v>0.23</v>
      </c>
      <c r="G101" s="86">
        <v>1.8</v>
      </c>
      <c r="H101" s="72">
        <f t="shared" si="8"/>
        <v>146.16</v>
      </c>
      <c r="I101" s="10" t="s">
        <v>111</v>
      </c>
      <c r="J101" s="31"/>
      <c r="K101" s="31"/>
      <c r="L101" s="11">
        <v>1080</v>
      </c>
      <c r="M101" s="31"/>
      <c r="N101" s="11">
        <v>3816</v>
      </c>
      <c r="O101" s="11">
        <v>3816</v>
      </c>
      <c r="P101" s="11">
        <v>1296</v>
      </c>
      <c r="Q101" s="11">
        <f>'[1]MGN Liner Weekly Avail - 16 wks'!I139+'[1]MGN Liner Weekly Avail - 16 wks'!J139+'[1]MGN Liner Weekly Avail - 16 wks'!K139</f>
        <v>0</v>
      </c>
      <c r="R101" s="11">
        <f>'[1]MGN Liner Weekly Avail - 16 wks'!L139+'[1]MGN Liner Weekly Avail - 16 wks'!M139</f>
        <v>374</v>
      </c>
      <c r="S101" s="11">
        <f>'[1]MGN Liner Weekly Avail - 16 wks'!N139+'[1]MGN Liner Weekly Avail - 16 wks'!O139+'[1]MGN Liner Weekly Avail - 16 wks'!P139</f>
        <v>6700</v>
      </c>
      <c r="T101" s="11">
        <f>'[1]MGN Liner Weekly Avail - 16 wks'!Q139+'[1]MGN Liner Weekly Avail - 16 wks'!R139</f>
        <v>0</v>
      </c>
      <c r="U101" s="11">
        <f>'[1]MGN Liner Weekly Avail - 16 wks'!S139+'[1]MGN Liner Weekly Avail - 16 wks'!T139</f>
        <v>0</v>
      </c>
      <c r="V101" s="11">
        <f>'[1]MGN Liner Weekly Avail - 16 wks'!U139+'[1]MGN Liner Weekly Avail - 16 wks'!V139</f>
        <v>0</v>
      </c>
      <c r="W101" s="11">
        <f>'[1]MGN Liner Weekly Avail - 16 wks'!W139+'[1]MGN Liner Weekly Avail - 16 wks'!X139</f>
        <v>0</v>
      </c>
      <c r="X101" s="58">
        <f>'[1]MGN Liner Weekly Avail - 16 wks'!Y139+'[1]MGN Liner Weekly Avail - 16 wks'!Z139+'[1]MGN Liner Weekly Avail - 16 wks'!AA139</f>
        <v>2500</v>
      </c>
      <c r="Y101" s="56">
        <f t="shared" si="9"/>
        <v>19582</v>
      </c>
      <c r="Z101" s="46"/>
      <c r="AA101" s="41" t="s">
        <v>40</v>
      </c>
      <c r="AB101" s="28">
        <f t="shared" si="12"/>
        <v>35247.599999999999</v>
      </c>
    </row>
    <row r="102" spans="1:28" ht="12.75" x14ac:dyDescent="0.2">
      <c r="A102" s="44" t="s">
        <v>6</v>
      </c>
      <c r="B102" s="1" t="s">
        <v>40</v>
      </c>
      <c r="C102" s="19" t="str">
        <f>'[1]MGN Liner Weekly Avail - 14 wks'!A140</f>
        <v>Echinacea SunSeekers Salmon</v>
      </c>
      <c r="D102" s="19" t="str">
        <f>'[1]MGN Liner Weekly Avail - 14 wks'!B140</f>
        <v>G00265</v>
      </c>
      <c r="E102" s="1">
        <v>72</v>
      </c>
      <c r="F102" s="26">
        <v>0.23</v>
      </c>
      <c r="G102" s="72">
        <v>1.8</v>
      </c>
      <c r="H102" s="72">
        <f t="shared" si="8"/>
        <v>146.16</v>
      </c>
      <c r="I102" s="10" t="s">
        <v>111</v>
      </c>
      <c r="J102" s="31"/>
      <c r="K102" s="31"/>
      <c r="L102" s="11">
        <f t="shared" si="11"/>
        <v>0</v>
      </c>
      <c r="M102" s="31"/>
      <c r="N102" s="11">
        <f>'[1]MGN Liner Weekly Avail - 16 wks'!C140</f>
        <v>0</v>
      </c>
      <c r="O102" s="11">
        <f>'[1]MGN Liner Weekly Avail - 16 wks'!D140+'[1]MGN Liner Weekly Avail - 16 wks'!E140</f>
        <v>0</v>
      </c>
      <c r="P102" s="11">
        <f>'[1]MGN Liner Weekly Avail - 16 wks'!F140+'[1]MGN Liner Weekly Avail - 16 wks'!G140+'[1]MGN Liner Weekly Avail - 16 wks'!H140</f>
        <v>70</v>
      </c>
      <c r="Q102" s="11">
        <f>'[1]MGN Liner Weekly Avail - 16 wks'!I140+'[1]MGN Liner Weekly Avail - 16 wks'!J140+'[1]MGN Liner Weekly Avail - 16 wks'!K140</f>
        <v>0</v>
      </c>
      <c r="R102" s="11">
        <f>'[1]MGN Liner Weekly Avail - 16 wks'!L140+'[1]MGN Liner Weekly Avail - 16 wks'!M140</f>
        <v>0</v>
      </c>
      <c r="S102" s="11">
        <f>'[1]MGN Liner Weekly Avail - 16 wks'!N140+'[1]MGN Liner Weekly Avail - 16 wks'!O140+'[1]MGN Liner Weekly Avail - 16 wks'!P140</f>
        <v>2400</v>
      </c>
      <c r="T102" s="11">
        <f>'[1]MGN Liner Weekly Avail - 16 wks'!Q140+'[1]MGN Liner Weekly Avail - 16 wks'!R140</f>
        <v>13000</v>
      </c>
      <c r="U102" s="11">
        <f>'[1]MGN Liner Weekly Avail - 16 wks'!S140+'[1]MGN Liner Weekly Avail - 16 wks'!T140</f>
        <v>0</v>
      </c>
      <c r="V102" s="11">
        <f>'[1]MGN Liner Weekly Avail - 16 wks'!U140+'[1]MGN Liner Weekly Avail - 16 wks'!V140</f>
        <v>0</v>
      </c>
      <c r="W102" s="11">
        <f>'[1]MGN Liner Weekly Avail - 16 wks'!W140+'[1]MGN Liner Weekly Avail - 16 wks'!X140</f>
        <v>0</v>
      </c>
      <c r="X102" s="58">
        <f>'[1]MGN Liner Weekly Avail - 16 wks'!Y140+'[1]MGN Liner Weekly Avail - 16 wks'!Z140+'[1]MGN Liner Weekly Avail - 16 wks'!AA140</f>
        <v>5900</v>
      </c>
      <c r="Y102" s="56">
        <f t="shared" si="9"/>
        <v>21370</v>
      </c>
      <c r="Z102" s="46"/>
      <c r="AA102" s="41" t="s">
        <v>40</v>
      </c>
      <c r="AB102" s="28">
        <f t="shared" si="12"/>
        <v>38466</v>
      </c>
    </row>
    <row r="103" spans="1:28" ht="12.75" x14ac:dyDescent="0.2">
      <c r="A103" s="44" t="s">
        <v>6</v>
      </c>
      <c r="B103" s="1" t="s">
        <v>40</v>
      </c>
      <c r="C103" s="19" t="str">
        <f>'[1]MGN Liner Weekly Avail - 14 wks'!A141</f>
        <v>Echinacea SunSeekers Sweet Fuchsia</v>
      </c>
      <c r="D103" s="19" t="str">
        <f>'[1]MGN Liner Weekly Avail - 14 wks'!B141</f>
        <v>G00267</v>
      </c>
      <c r="E103" s="1">
        <v>72</v>
      </c>
      <c r="F103" s="26">
        <v>0.23</v>
      </c>
      <c r="G103" s="72">
        <v>1.8</v>
      </c>
      <c r="H103" s="72">
        <f t="shared" si="8"/>
        <v>146.16</v>
      </c>
      <c r="I103" s="10" t="s">
        <v>111</v>
      </c>
      <c r="J103" s="31"/>
      <c r="K103" s="31"/>
      <c r="L103" s="11">
        <f t="shared" si="11"/>
        <v>0</v>
      </c>
      <c r="M103" s="31"/>
      <c r="N103" s="11">
        <f>'[1]MGN Liner Weekly Avail - 16 wks'!C141</f>
        <v>0</v>
      </c>
      <c r="O103" s="11">
        <f>'[1]MGN Liner Weekly Avail - 16 wks'!D141+'[1]MGN Liner Weekly Avail - 16 wks'!E141</f>
        <v>0</v>
      </c>
      <c r="P103" s="11">
        <f>'[1]MGN Liner Weekly Avail - 16 wks'!F141+'[1]MGN Liner Weekly Avail - 16 wks'!G141+'[1]MGN Liner Weekly Avail - 16 wks'!H141</f>
        <v>8</v>
      </c>
      <c r="Q103" s="11">
        <f>'[1]MGN Liner Weekly Avail - 16 wks'!I141+'[1]MGN Liner Weekly Avail - 16 wks'!J141+'[1]MGN Liner Weekly Avail - 16 wks'!K141</f>
        <v>2000</v>
      </c>
      <c r="R103" s="11">
        <f>'[1]MGN Liner Weekly Avail - 16 wks'!L141+'[1]MGN Liner Weekly Avail - 16 wks'!M141</f>
        <v>0</v>
      </c>
      <c r="S103" s="11">
        <f>'[1]MGN Liner Weekly Avail - 16 wks'!N141+'[1]MGN Liner Weekly Avail - 16 wks'!O141+'[1]MGN Liner Weekly Avail - 16 wks'!P141</f>
        <v>2500</v>
      </c>
      <c r="T103" s="11">
        <f>'[1]MGN Liner Weekly Avail - 16 wks'!Q141+'[1]MGN Liner Weekly Avail - 16 wks'!R141</f>
        <v>3500</v>
      </c>
      <c r="U103" s="11">
        <f>'[1]MGN Liner Weekly Avail - 16 wks'!S141+'[1]MGN Liner Weekly Avail - 16 wks'!T141</f>
        <v>0</v>
      </c>
      <c r="V103" s="11">
        <f>'[1]MGN Liner Weekly Avail - 16 wks'!U141+'[1]MGN Liner Weekly Avail - 16 wks'!V141</f>
        <v>1800</v>
      </c>
      <c r="W103" s="11">
        <f>'[1]MGN Liner Weekly Avail - 16 wks'!W141+'[1]MGN Liner Weekly Avail - 16 wks'!X141</f>
        <v>0</v>
      </c>
      <c r="X103" s="58">
        <f>'[1]MGN Liner Weekly Avail - 16 wks'!Y141+'[1]MGN Liner Weekly Avail - 16 wks'!Z141+'[1]MGN Liner Weekly Avail - 16 wks'!AA141</f>
        <v>4300</v>
      </c>
      <c r="Y103" s="56">
        <f t="shared" si="9"/>
        <v>14108</v>
      </c>
      <c r="Z103" s="46"/>
      <c r="AA103" s="41" t="s">
        <v>40</v>
      </c>
      <c r="AB103" s="28">
        <f t="shared" si="12"/>
        <v>25394.400000000001</v>
      </c>
    </row>
    <row r="104" spans="1:28" ht="12.75" x14ac:dyDescent="0.2">
      <c r="A104" s="44" t="s">
        <v>6</v>
      </c>
      <c r="B104" s="1" t="s">
        <v>40</v>
      </c>
      <c r="C104" s="19" t="str">
        <f>'[1]MGN Liner Weekly Avail - 14 wks'!A142</f>
        <v>Echinacea SunSeekers Tequila Sunrise</v>
      </c>
      <c r="D104" s="19" t="str">
        <f>'[1]MGN Liner Weekly Avail - 14 wks'!B142</f>
        <v>G00269</v>
      </c>
      <c r="E104" s="1">
        <v>72</v>
      </c>
      <c r="F104" s="26">
        <v>0.23</v>
      </c>
      <c r="G104" s="72">
        <v>1.8</v>
      </c>
      <c r="H104" s="72">
        <f t="shared" si="8"/>
        <v>146.16</v>
      </c>
      <c r="I104" s="10" t="s">
        <v>111</v>
      </c>
      <c r="J104" s="31"/>
      <c r="K104" s="31"/>
      <c r="L104" s="11">
        <f t="shared" si="11"/>
        <v>0</v>
      </c>
      <c r="M104" s="31"/>
      <c r="N104" s="11">
        <f>'[1]MGN Liner Weekly Avail - 16 wks'!C142</f>
        <v>0</v>
      </c>
      <c r="O104" s="11">
        <f>'[1]MGN Liner Weekly Avail - 16 wks'!D142+'[1]MGN Liner Weekly Avail - 16 wks'!E142</f>
        <v>0</v>
      </c>
      <c r="P104" s="11">
        <f>'[1]MGN Liner Weekly Avail - 16 wks'!F142+'[1]MGN Liner Weekly Avail - 16 wks'!G142+'[1]MGN Liner Weekly Avail - 16 wks'!H142</f>
        <v>0</v>
      </c>
      <c r="Q104" s="11">
        <f>'[1]MGN Liner Weekly Avail - 16 wks'!I142+'[1]MGN Liner Weekly Avail - 16 wks'!J142+'[1]MGN Liner Weekly Avail - 16 wks'!K142</f>
        <v>0</v>
      </c>
      <c r="R104" s="11">
        <f>'[1]MGN Liner Weekly Avail - 16 wks'!L142+'[1]MGN Liner Weekly Avail - 16 wks'!M142</f>
        <v>400</v>
      </c>
      <c r="S104" s="11">
        <f>'[1]MGN Liner Weekly Avail - 16 wks'!N142+'[1]MGN Liner Weekly Avail - 16 wks'!O142+'[1]MGN Liner Weekly Avail - 16 wks'!P142</f>
        <v>3940</v>
      </c>
      <c r="T104" s="11">
        <f>'[1]MGN Liner Weekly Avail - 16 wks'!Q142+'[1]MGN Liner Weekly Avail - 16 wks'!R142</f>
        <v>5500</v>
      </c>
      <c r="U104" s="11">
        <f>'[1]MGN Liner Weekly Avail - 16 wks'!S142+'[1]MGN Liner Weekly Avail - 16 wks'!T142</f>
        <v>0</v>
      </c>
      <c r="V104" s="11">
        <f>'[1]MGN Liner Weekly Avail - 16 wks'!U142+'[1]MGN Liner Weekly Avail - 16 wks'!V142</f>
        <v>0</v>
      </c>
      <c r="W104" s="11">
        <f>'[1]MGN Liner Weekly Avail - 16 wks'!W142+'[1]MGN Liner Weekly Avail - 16 wks'!X142</f>
        <v>0</v>
      </c>
      <c r="X104" s="58">
        <f>'[1]MGN Liner Weekly Avail - 16 wks'!Y142+'[1]MGN Liner Weekly Avail - 16 wks'!Z142+'[1]MGN Liner Weekly Avail - 16 wks'!AA142</f>
        <v>5000</v>
      </c>
      <c r="Y104" s="56">
        <f t="shared" si="9"/>
        <v>14840</v>
      </c>
      <c r="Z104" s="46"/>
      <c r="AA104" s="41" t="s">
        <v>40</v>
      </c>
      <c r="AB104" s="28">
        <f t="shared" si="12"/>
        <v>26712</v>
      </c>
    </row>
    <row r="105" spans="1:28" ht="12.75" x14ac:dyDescent="0.2">
      <c r="A105" s="44" t="s">
        <v>6</v>
      </c>
      <c r="B105" s="1" t="s">
        <v>40</v>
      </c>
      <c r="C105" s="19" t="str">
        <f>'[1]MGN Liner Weekly Avail - 14 wks'!A143</f>
        <v>Echinacea SunSeekers White Perfection</v>
      </c>
      <c r="D105" s="19" t="str">
        <f>'[1]MGN Liner Weekly Avail - 14 wks'!B143</f>
        <v>G00272</v>
      </c>
      <c r="E105" s="1">
        <v>72</v>
      </c>
      <c r="F105" s="26">
        <v>0.23</v>
      </c>
      <c r="G105" s="72">
        <v>1.8</v>
      </c>
      <c r="H105" s="72">
        <f t="shared" si="8"/>
        <v>146.16</v>
      </c>
      <c r="I105" s="10" t="s">
        <v>111</v>
      </c>
      <c r="J105" s="31"/>
      <c r="K105" s="31"/>
      <c r="L105" s="11">
        <f t="shared" si="11"/>
        <v>0</v>
      </c>
      <c r="M105" s="31"/>
      <c r="N105" s="11">
        <f>'[1]MGN Liner Weekly Avail - 16 wks'!C143</f>
        <v>0</v>
      </c>
      <c r="O105" s="11">
        <f>'[1]MGN Liner Weekly Avail - 16 wks'!D143+'[1]MGN Liner Weekly Avail - 16 wks'!E143</f>
        <v>0</v>
      </c>
      <c r="P105" s="11">
        <f>'[1]MGN Liner Weekly Avail - 16 wks'!F143+'[1]MGN Liner Weekly Avail - 16 wks'!G143+'[1]MGN Liner Weekly Avail - 16 wks'!H143</f>
        <v>0</v>
      </c>
      <c r="Q105" s="11">
        <f>'[1]MGN Liner Weekly Avail - 16 wks'!I143+'[1]MGN Liner Weekly Avail - 16 wks'!J143+'[1]MGN Liner Weekly Avail - 16 wks'!K143</f>
        <v>0</v>
      </c>
      <c r="R105" s="11">
        <f>'[1]MGN Liner Weekly Avail - 16 wks'!L143+'[1]MGN Liner Weekly Avail - 16 wks'!M143</f>
        <v>0</v>
      </c>
      <c r="S105" s="11">
        <f>'[1]MGN Liner Weekly Avail - 16 wks'!N143+'[1]MGN Liner Weekly Avail - 16 wks'!O143+'[1]MGN Liner Weekly Avail - 16 wks'!P143</f>
        <v>200</v>
      </c>
      <c r="T105" s="11">
        <f>'[1]MGN Liner Weekly Avail - 16 wks'!Q143+'[1]MGN Liner Weekly Avail - 16 wks'!R143</f>
        <v>0</v>
      </c>
      <c r="U105" s="11">
        <f>'[1]MGN Liner Weekly Avail - 16 wks'!S143+'[1]MGN Liner Weekly Avail - 16 wks'!T143</f>
        <v>0</v>
      </c>
      <c r="V105" s="11">
        <f>'[1]MGN Liner Weekly Avail - 16 wks'!U143+'[1]MGN Liner Weekly Avail - 16 wks'!V143</f>
        <v>1800</v>
      </c>
      <c r="W105" s="11">
        <f>'[1]MGN Liner Weekly Avail - 16 wks'!W143+'[1]MGN Liner Weekly Avail - 16 wks'!X143</f>
        <v>0</v>
      </c>
      <c r="X105" s="58">
        <f>'[1]MGN Liner Weekly Avail - 16 wks'!Y143+'[1]MGN Liner Weekly Avail - 16 wks'!Z143+'[1]MGN Liner Weekly Avail - 16 wks'!AA143</f>
        <v>0</v>
      </c>
      <c r="Y105" s="56">
        <f t="shared" si="9"/>
        <v>2000</v>
      </c>
      <c r="Z105" s="46"/>
      <c r="AA105" s="41" t="s">
        <v>40</v>
      </c>
      <c r="AB105" s="28">
        <f t="shared" si="12"/>
        <v>3600</v>
      </c>
    </row>
    <row r="106" spans="1:28" ht="12.75" x14ac:dyDescent="0.2">
      <c r="A106" s="44" t="s">
        <v>6</v>
      </c>
      <c r="B106" s="1" t="s">
        <v>40</v>
      </c>
      <c r="C106" s="19" t="str">
        <f>'[1]MGN Liner Weekly Avail - 14 wks'!A144</f>
        <v>Echinacea SunSeekers Yellow</v>
      </c>
      <c r="D106" s="19" t="str">
        <f>'[1]MGN Liner Weekly Avail - 14 wks'!B144</f>
        <v>G01302</v>
      </c>
      <c r="E106" s="1">
        <v>72</v>
      </c>
      <c r="F106" s="26">
        <v>0.23</v>
      </c>
      <c r="G106" s="72">
        <v>1.8</v>
      </c>
      <c r="H106" s="72">
        <f t="shared" si="8"/>
        <v>146.16</v>
      </c>
      <c r="I106" s="10" t="s">
        <v>111</v>
      </c>
      <c r="J106" s="31"/>
      <c r="K106" s="31"/>
      <c r="L106" s="11">
        <f t="shared" si="11"/>
        <v>0</v>
      </c>
      <c r="M106" s="31"/>
      <c r="N106" s="11">
        <f>'[1]MGN Liner Weekly Avail - 16 wks'!C144</f>
        <v>0</v>
      </c>
      <c r="O106" s="11">
        <f>'[1]MGN Liner Weekly Avail - 16 wks'!D144+'[1]MGN Liner Weekly Avail - 16 wks'!E144</f>
        <v>0</v>
      </c>
      <c r="P106" s="11">
        <f>'[1]MGN Liner Weekly Avail - 16 wks'!F144+'[1]MGN Liner Weekly Avail - 16 wks'!G144+'[1]MGN Liner Weekly Avail - 16 wks'!H144</f>
        <v>0</v>
      </c>
      <c r="Q106" s="11">
        <f>'[1]MGN Liner Weekly Avail - 16 wks'!I144+'[1]MGN Liner Weekly Avail - 16 wks'!J144+'[1]MGN Liner Weekly Avail - 16 wks'!K144</f>
        <v>0</v>
      </c>
      <c r="R106" s="11">
        <f>'[1]MGN Liner Weekly Avail - 16 wks'!L144+'[1]MGN Liner Weekly Avail - 16 wks'!M144</f>
        <v>600</v>
      </c>
      <c r="S106" s="11">
        <f>'[1]MGN Liner Weekly Avail - 16 wks'!N144+'[1]MGN Liner Weekly Avail - 16 wks'!O144+'[1]MGN Liner Weekly Avail - 16 wks'!P144</f>
        <v>12000</v>
      </c>
      <c r="T106" s="11">
        <f>'[1]MGN Liner Weekly Avail - 16 wks'!Q144+'[1]MGN Liner Weekly Avail - 16 wks'!R144</f>
        <v>2500</v>
      </c>
      <c r="U106" s="11">
        <f>'[1]MGN Liner Weekly Avail - 16 wks'!S144+'[1]MGN Liner Weekly Avail - 16 wks'!T144</f>
        <v>0</v>
      </c>
      <c r="V106" s="11">
        <f>'[1]MGN Liner Weekly Avail - 16 wks'!U144+'[1]MGN Liner Weekly Avail - 16 wks'!V144</f>
        <v>0</v>
      </c>
      <c r="W106" s="11">
        <f>'[1]MGN Liner Weekly Avail - 16 wks'!W144+'[1]MGN Liner Weekly Avail - 16 wks'!X144</f>
        <v>0</v>
      </c>
      <c r="X106" s="58">
        <f>'[1]MGN Liner Weekly Avail - 16 wks'!Y144+'[1]MGN Liner Weekly Avail - 16 wks'!Z144+'[1]MGN Liner Weekly Avail - 16 wks'!AA144</f>
        <v>1000</v>
      </c>
      <c r="Y106" s="56">
        <f t="shared" ref="Y106:Y125" si="13">SUM(J106:X106)</f>
        <v>16100</v>
      </c>
      <c r="Z106" s="46"/>
      <c r="AA106" s="41" t="s">
        <v>40</v>
      </c>
      <c r="AB106" s="28">
        <f t="shared" si="12"/>
        <v>28980</v>
      </c>
    </row>
    <row r="107" spans="1:28" ht="12.75" hidden="1" x14ac:dyDescent="0.2">
      <c r="A107" s="44" t="s">
        <v>6</v>
      </c>
      <c r="B107" s="2" t="s">
        <v>40</v>
      </c>
      <c r="C107" s="19" t="s">
        <v>50</v>
      </c>
      <c r="D107" s="19"/>
      <c r="E107" s="10">
        <v>72</v>
      </c>
      <c r="F107" s="6"/>
      <c r="G107" s="72">
        <v>2.0499999999999998</v>
      </c>
      <c r="H107" s="72">
        <f t="shared" si="8"/>
        <v>147.6</v>
      </c>
      <c r="I107" s="4" t="s">
        <v>9</v>
      </c>
      <c r="J107" s="5"/>
      <c r="K107" s="11"/>
      <c r="L107" s="11">
        <f t="shared" si="11"/>
        <v>0</v>
      </c>
      <c r="M107" s="11"/>
      <c r="N107" s="11"/>
      <c r="O107" s="11"/>
      <c r="P107" s="11"/>
      <c r="Q107" s="11"/>
      <c r="R107" s="11"/>
      <c r="S107" s="11"/>
      <c r="T107" s="11"/>
      <c r="U107" s="11"/>
      <c r="V107" s="11"/>
      <c r="W107" s="11"/>
      <c r="X107" s="58"/>
      <c r="Y107" s="56">
        <f t="shared" si="13"/>
        <v>0</v>
      </c>
      <c r="Z107" s="45" t="s">
        <v>48</v>
      </c>
      <c r="AA107" s="39" t="s">
        <v>40</v>
      </c>
      <c r="AB107" s="7">
        <f>+Y107*G107</f>
        <v>0</v>
      </c>
    </row>
    <row r="108" spans="1:28" ht="12.75" hidden="1" x14ac:dyDescent="0.2">
      <c r="A108" s="44" t="s">
        <v>6</v>
      </c>
      <c r="B108" s="2" t="s">
        <v>40</v>
      </c>
      <c r="C108" s="19" t="s">
        <v>51</v>
      </c>
      <c r="D108" s="19"/>
      <c r="E108" s="10">
        <v>72</v>
      </c>
      <c r="F108" s="6"/>
      <c r="G108" s="72">
        <v>2.15</v>
      </c>
      <c r="H108" s="72">
        <f t="shared" si="8"/>
        <v>154.79999999999998</v>
      </c>
      <c r="I108" s="4" t="s">
        <v>9</v>
      </c>
      <c r="J108" s="5"/>
      <c r="K108" s="11">
        <v>360</v>
      </c>
      <c r="L108" s="11">
        <f t="shared" si="11"/>
        <v>360</v>
      </c>
      <c r="M108" s="11"/>
      <c r="N108" s="11"/>
      <c r="O108" s="11"/>
      <c r="P108" s="11"/>
      <c r="Q108" s="11"/>
      <c r="R108" s="11"/>
      <c r="S108" s="11"/>
      <c r="T108" s="11"/>
      <c r="U108" s="11"/>
      <c r="V108" s="11"/>
      <c r="W108" s="11"/>
      <c r="X108" s="58"/>
      <c r="Y108" s="56">
        <f t="shared" si="13"/>
        <v>720</v>
      </c>
      <c r="Z108" s="45" t="s">
        <v>48</v>
      </c>
      <c r="AA108" s="39" t="s">
        <v>40</v>
      </c>
      <c r="AB108" s="7">
        <f>+Y108*G108</f>
        <v>1548</v>
      </c>
    </row>
    <row r="109" spans="1:28" ht="12.75" hidden="1" x14ac:dyDescent="0.2">
      <c r="A109" s="44" t="s">
        <v>6</v>
      </c>
      <c r="B109" s="2" t="s">
        <v>40</v>
      </c>
      <c r="C109" s="19" t="s">
        <v>52</v>
      </c>
      <c r="D109" s="19"/>
      <c r="E109" s="10">
        <v>72</v>
      </c>
      <c r="F109" s="6"/>
      <c r="G109" s="72">
        <v>1.25</v>
      </c>
      <c r="H109" s="72">
        <f t="shared" si="8"/>
        <v>90</v>
      </c>
      <c r="I109" s="4" t="s">
        <v>9</v>
      </c>
      <c r="J109" s="5"/>
      <c r="K109" s="11">
        <v>2016</v>
      </c>
      <c r="L109" s="11">
        <f t="shared" si="11"/>
        <v>2016</v>
      </c>
      <c r="M109" s="11"/>
      <c r="N109" s="11"/>
      <c r="O109" s="11"/>
      <c r="P109" s="11"/>
      <c r="Q109" s="11"/>
      <c r="R109" s="11"/>
      <c r="S109" s="11"/>
      <c r="T109" s="11"/>
      <c r="U109" s="11"/>
      <c r="V109" s="11"/>
      <c r="W109" s="11"/>
      <c r="X109" s="58"/>
      <c r="Y109" s="56">
        <f t="shared" si="13"/>
        <v>4032</v>
      </c>
      <c r="Z109" s="45" t="s">
        <v>53</v>
      </c>
      <c r="AA109" s="39" t="s">
        <v>40</v>
      </c>
      <c r="AB109" s="7">
        <f>+Y109*G109</f>
        <v>5040</v>
      </c>
    </row>
    <row r="110" spans="1:28" ht="12.75" x14ac:dyDescent="0.2">
      <c r="A110" s="44" t="s">
        <v>6</v>
      </c>
      <c r="B110" s="1" t="s">
        <v>40</v>
      </c>
      <c r="C110" s="19" t="str">
        <f>'[1]MGN Liner Weekly Avail - 14 wks'!A151</f>
        <v>Geranium Azure Rush</v>
      </c>
      <c r="D110" s="19" t="str">
        <f>'[1]MGN Liner Weekly Avail - 14 wks'!B151</f>
        <v>G00336</v>
      </c>
      <c r="E110" s="1">
        <v>72</v>
      </c>
      <c r="F110" s="26">
        <v>0.32</v>
      </c>
      <c r="G110" s="72">
        <v>1.8</v>
      </c>
      <c r="H110" s="72">
        <f t="shared" si="8"/>
        <v>152.63999999999999</v>
      </c>
      <c r="I110" s="1" t="s">
        <v>111</v>
      </c>
      <c r="J110" s="31"/>
      <c r="K110" s="31"/>
      <c r="L110" s="11">
        <f t="shared" si="11"/>
        <v>0</v>
      </c>
      <c r="M110" s="31"/>
      <c r="N110" s="11">
        <f>'[1]MGN Liner Weekly Avail - 16 wks'!C151</f>
        <v>0</v>
      </c>
      <c r="O110" s="11">
        <f>'[1]MGN Liner Weekly Avail - 16 wks'!D151+'[1]MGN Liner Weekly Avail - 16 wks'!E151</f>
        <v>0</v>
      </c>
      <c r="P110" s="11">
        <f>'[1]MGN Liner Weekly Avail - 16 wks'!F151+'[1]MGN Liner Weekly Avail - 16 wks'!G151+'[1]MGN Liner Weekly Avail - 16 wks'!H151</f>
        <v>600</v>
      </c>
      <c r="Q110" s="11">
        <f>'[1]MGN Liner Weekly Avail - 16 wks'!I151+'[1]MGN Liner Weekly Avail - 16 wks'!J151+'[1]MGN Liner Weekly Avail - 16 wks'!K151</f>
        <v>100</v>
      </c>
      <c r="R110" s="11">
        <f>'[1]MGN Liner Weekly Avail - 16 wks'!L151+'[1]MGN Liner Weekly Avail - 16 wks'!M151</f>
        <v>0</v>
      </c>
      <c r="S110" s="11">
        <f>'[1]MGN Liner Weekly Avail - 16 wks'!N151+'[1]MGN Liner Weekly Avail - 16 wks'!O151+'[1]MGN Liner Weekly Avail - 16 wks'!P151</f>
        <v>0</v>
      </c>
      <c r="T110" s="11">
        <f>'[1]MGN Liner Weekly Avail - 16 wks'!Q151+'[1]MGN Liner Weekly Avail - 16 wks'!R151</f>
        <v>0</v>
      </c>
      <c r="U110" s="11">
        <f>'[1]MGN Liner Weekly Avail - 16 wks'!S151+'[1]MGN Liner Weekly Avail - 16 wks'!T151</f>
        <v>0</v>
      </c>
      <c r="V110" s="11">
        <f>'[1]MGN Liner Weekly Avail - 16 wks'!U151+'[1]MGN Liner Weekly Avail - 16 wks'!V151</f>
        <v>0</v>
      </c>
      <c r="W110" s="11">
        <f>'[1]MGN Liner Weekly Avail - 16 wks'!W151+'[1]MGN Liner Weekly Avail - 16 wks'!X151</f>
        <v>0</v>
      </c>
      <c r="X110" s="58">
        <f>'[1]MGN Liner Weekly Avail - 16 wks'!Y151+'[1]MGN Liner Weekly Avail - 16 wks'!Z151+'[1]MGN Liner Weekly Avail - 16 wks'!AA151</f>
        <v>0</v>
      </c>
      <c r="Y110" s="56">
        <f t="shared" si="13"/>
        <v>700</v>
      </c>
      <c r="Z110" s="46"/>
      <c r="AA110" s="41" t="s">
        <v>40</v>
      </c>
      <c r="AB110" s="28">
        <f t="shared" ref="AB110:AB118" si="14">+G110*Y110</f>
        <v>1260</v>
      </c>
    </row>
    <row r="111" spans="1:28" ht="12.75" x14ac:dyDescent="0.2">
      <c r="A111" s="44" t="s">
        <v>6</v>
      </c>
      <c r="B111" s="1" t="s">
        <v>40</v>
      </c>
      <c r="C111" s="19" t="str">
        <f>'[1]MGN Liner Weekly Avail - 14 wks'!A152</f>
        <v>Geranium Blushing Turtle</v>
      </c>
      <c r="D111" s="19" t="str">
        <f>'[1]MGN Liner Weekly Avail - 14 wks'!B152</f>
        <v>G00339</v>
      </c>
      <c r="E111" s="1">
        <v>72</v>
      </c>
      <c r="F111" s="26">
        <v>0.25</v>
      </c>
      <c r="G111" s="72">
        <v>1.8</v>
      </c>
      <c r="H111" s="72">
        <f t="shared" si="8"/>
        <v>147.6</v>
      </c>
      <c r="I111" s="1" t="s">
        <v>111</v>
      </c>
      <c r="J111" s="31"/>
      <c r="K111" s="31"/>
      <c r="L111" s="11">
        <f t="shared" si="11"/>
        <v>0</v>
      </c>
      <c r="M111" s="31"/>
      <c r="N111" s="11">
        <f>'[1]MGN Liner Weekly Avail - 16 wks'!C152</f>
        <v>0</v>
      </c>
      <c r="O111" s="11">
        <f>'[1]MGN Liner Weekly Avail - 16 wks'!D152+'[1]MGN Liner Weekly Avail - 16 wks'!E152</f>
        <v>0</v>
      </c>
      <c r="P111" s="11">
        <f>'[1]MGN Liner Weekly Avail - 16 wks'!F152+'[1]MGN Liner Weekly Avail - 16 wks'!G152+'[1]MGN Liner Weekly Avail - 16 wks'!H152</f>
        <v>0</v>
      </c>
      <c r="Q111" s="11">
        <f>'[1]MGN Liner Weekly Avail - 16 wks'!I152+'[1]MGN Liner Weekly Avail - 16 wks'!J152+'[1]MGN Liner Weekly Avail - 16 wks'!K152</f>
        <v>0</v>
      </c>
      <c r="R111" s="11">
        <f>'[1]MGN Liner Weekly Avail - 16 wks'!L152+'[1]MGN Liner Weekly Avail - 16 wks'!M152</f>
        <v>0</v>
      </c>
      <c r="S111" s="11">
        <f>'[1]MGN Liner Weekly Avail - 16 wks'!N152+'[1]MGN Liner Weekly Avail - 16 wks'!O152+'[1]MGN Liner Weekly Avail - 16 wks'!P152</f>
        <v>0</v>
      </c>
      <c r="T111" s="11">
        <f>'[1]MGN Liner Weekly Avail - 16 wks'!Q152+'[1]MGN Liner Weekly Avail - 16 wks'!R152</f>
        <v>0</v>
      </c>
      <c r="U111" s="11">
        <f>'[1]MGN Liner Weekly Avail - 16 wks'!S152+'[1]MGN Liner Weekly Avail - 16 wks'!T152</f>
        <v>0</v>
      </c>
      <c r="V111" s="11">
        <f>'[1]MGN Liner Weekly Avail - 16 wks'!U152+'[1]MGN Liner Weekly Avail - 16 wks'!V152</f>
        <v>0</v>
      </c>
      <c r="W111" s="11">
        <f>'[1]MGN Liner Weekly Avail - 16 wks'!W152+'[1]MGN Liner Weekly Avail - 16 wks'!X152</f>
        <v>0</v>
      </c>
      <c r="X111" s="58">
        <f>'[1]MGN Liner Weekly Avail - 16 wks'!Y152+'[1]MGN Liner Weekly Avail - 16 wks'!Z152+'[1]MGN Liner Weekly Avail - 16 wks'!AA152</f>
        <v>0</v>
      </c>
      <c r="Y111" s="56">
        <f t="shared" si="13"/>
        <v>0</v>
      </c>
      <c r="Z111" s="46"/>
      <c r="AA111" s="41" t="s">
        <v>40</v>
      </c>
      <c r="AB111" s="28">
        <f t="shared" si="14"/>
        <v>0</v>
      </c>
    </row>
    <row r="112" spans="1:28" ht="12.75" x14ac:dyDescent="0.2">
      <c r="A112" s="44" t="s">
        <v>6</v>
      </c>
      <c r="B112" s="1" t="s">
        <v>40</v>
      </c>
      <c r="C112" s="19" t="str">
        <f>'[1]MGN Liner Weekly Avail - 14 wks'!A153</f>
        <v>Geranium Dragon Heart</v>
      </c>
      <c r="D112" s="19" t="str">
        <f>'[1]MGN Liner Weekly Avail - 14 wks'!B153</f>
        <v>G00344</v>
      </c>
      <c r="E112" s="1">
        <v>72</v>
      </c>
      <c r="F112" s="26">
        <v>0.2</v>
      </c>
      <c r="G112" s="72">
        <v>1.8</v>
      </c>
      <c r="H112" s="72">
        <f t="shared" si="8"/>
        <v>144</v>
      </c>
      <c r="I112" s="1" t="s">
        <v>111</v>
      </c>
      <c r="J112" s="31"/>
      <c r="K112" s="31"/>
      <c r="L112" s="11">
        <f t="shared" si="11"/>
        <v>0</v>
      </c>
      <c r="M112" s="31"/>
      <c r="N112" s="11">
        <f>'[1]MGN Liner Weekly Avail - 16 wks'!C153</f>
        <v>0</v>
      </c>
      <c r="O112" s="11">
        <f>'[1]MGN Liner Weekly Avail - 16 wks'!D153+'[1]MGN Liner Weekly Avail - 16 wks'!E153</f>
        <v>0</v>
      </c>
      <c r="P112" s="11">
        <f>'[1]MGN Liner Weekly Avail - 16 wks'!F153+'[1]MGN Liner Weekly Avail - 16 wks'!G153+'[1]MGN Liner Weekly Avail - 16 wks'!H153</f>
        <v>0</v>
      </c>
      <c r="Q112" s="11">
        <f>'[1]MGN Liner Weekly Avail - 16 wks'!I153+'[1]MGN Liner Weekly Avail - 16 wks'!J153+'[1]MGN Liner Weekly Avail - 16 wks'!K153</f>
        <v>0</v>
      </c>
      <c r="R112" s="11">
        <f>'[1]MGN Liner Weekly Avail - 16 wks'!L153+'[1]MGN Liner Weekly Avail - 16 wks'!M153</f>
        <v>0</v>
      </c>
      <c r="S112" s="11">
        <f>'[1]MGN Liner Weekly Avail - 16 wks'!N153+'[1]MGN Liner Weekly Avail - 16 wks'!O153+'[1]MGN Liner Weekly Avail - 16 wks'!P153</f>
        <v>2500</v>
      </c>
      <c r="T112" s="11">
        <f>'[1]MGN Liner Weekly Avail - 16 wks'!Q153+'[1]MGN Liner Weekly Avail - 16 wks'!R153</f>
        <v>0</v>
      </c>
      <c r="U112" s="11">
        <f>'[1]MGN Liner Weekly Avail - 16 wks'!S153+'[1]MGN Liner Weekly Avail - 16 wks'!T153</f>
        <v>0</v>
      </c>
      <c r="V112" s="11">
        <f>'[1]MGN Liner Weekly Avail - 16 wks'!U153+'[1]MGN Liner Weekly Avail - 16 wks'!V153</f>
        <v>2500</v>
      </c>
      <c r="W112" s="11">
        <f>'[1]MGN Liner Weekly Avail - 16 wks'!W153+'[1]MGN Liner Weekly Avail - 16 wks'!X153</f>
        <v>0</v>
      </c>
      <c r="X112" s="58">
        <f>'[1]MGN Liner Weekly Avail - 16 wks'!Y153+'[1]MGN Liner Weekly Avail - 16 wks'!Z153+'[1]MGN Liner Weekly Avail - 16 wks'!AA153</f>
        <v>0</v>
      </c>
      <c r="Y112" s="56">
        <f t="shared" si="13"/>
        <v>5000</v>
      </c>
      <c r="Z112" s="46"/>
      <c r="AA112" s="41" t="s">
        <v>40</v>
      </c>
      <c r="AB112" s="28">
        <f t="shared" si="14"/>
        <v>9000</v>
      </c>
    </row>
    <row r="113" spans="1:28" ht="12.75" x14ac:dyDescent="0.2">
      <c r="A113" s="44" t="s">
        <v>6</v>
      </c>
      <c r="B113" s="1" t="s">
        <v>40</v>
      </c>
      <c r="C113" s="19" t="str">
        <f>'[1]MGN Liner Weekly Avail - 14 wks'!A154</f>
        <v>Geranium Kelly-Anne</v>
      </c>
      <c r="D113" s="19" t="str">
        <f>'[1]MGN Liner Weekly Avail - 14 wks'!B154</f>
        <v>G01009</v>
      </c>
      <c r="E113" s="1">
        <v>72</v>
      </c>
      <c r="F113" s="26">
        <v>0.19</v>
      </c>
      <c r="G113" s="72">
        <v>1.8</v>
      </c>
      <c r="H113" s="72">
        <f t="shared" si="8"/>
        <v>143.28</v>
      </c>
      <c r="I113" s="1" t="s">
        <v>111</v>
      </c>
      <c r="J113" s="31"/>
      <c r="K113" s="31"/>
      <c r="L113" s="11">
        <f t="shared" si="11"/>
        <v>0</v>
      </c>
      <c r="M113" s="31"/>
      <c r="N113" s="11">
        <f>'[1]MGN Liner Weekly Avail - 16 wks'!C154</f>
        <v>0</v>
      </c>
      <c r="O113" s="11">
        <f>'[1]MGN Liner Weekly Avail - 16 wks'!D154+'[1]MGN Liner Weekly Avail - 16 wks'!E154</f>
        <v>0</v>
      </c>
      <c r="P113" s="11">
        <f>'[1]MGN Liner Weekly Avail - 16 wks'!F154+'[1]MGN Liner Weekly Avail - 16 wks'!G154+'[1]MGN Liner Weekly Avail - 16 wks'!H154</f>
        <v>0</v>
      </c>
      <c r="Q113" s="11">
        <f>'[1]MGN Liner Weekly Avail - 16 wks'!I154+'[1]MGN Liner Weekly Avail - 16 wks'!J154+'[1]MGN Liner Weekly Avail - 16 wks'!K154</f>
        <v>0</v>
      </c>
      <c r="R113" s="11">
        <f>'[1]MGN Liner Weekly Avail - 16 wks'!L154+'[1]MGN Liner Weekly Avail - 16 wks'!M154</f>
        <v>212</v>
      </c>
      <c r="S113" s="11">
        <f>'[1]MGN Liner Weekly Avail - 16 wks'!N154+'[1]MGN Liner Weekly Avail - 16 wks'!O154+'[1]MGN Liner Weekly Avail - 16 wks'!P154</f>
        <v>0</v>
      </c>
      <c r="T113" s="11">
        <f>'[1]MGN Liner Weekly Avail - 16 wks'!Q154+'[1]MGN Liner Weekly Avail - 16 wks'!R154</f>
        <v>3000</v>
      </c>
      <c r="U113" s="11">
        <f>'[1]MGN Liner Weekly Avail - 16 wks'!S154+'[1]MGN Liner Weekly Avail - 16 wks'!T154</f>
        <v>0</v>
      </c>
      <c r="V113" s="11">
        <f>'[1]MGN Liner Weekly Avail - 16 wks'!U154+'[1]MGN Liner Weekly Avail - 16 wks'!V154</f>
        <v>0</v>
      </c>
      <c r="W113" s="11">
        <f>'[1]MGN Liner Weekly Avail - 16 wks'!W154+'[1]MGN Liner Weekly Avail - 16 wks'!X154</f>
        <v>0</v>
      </c>
      <c r="X113" s="58">
        <f>'[1]MGN Liner Weekly Avail - 16 wks'!Y154+'[1]MGN Liner Weekly Avail - 16 wks'!Z154+'[1]MGN Liner Weekly Avail - 16 wks'!AA154</f>
        <v>2500</v>
      </c>
      <c r="Y113" s="56">
        <f t="shared" si="13"/>
        <v>5712</v>
      </c>
      <c r="Z113" s="46"/>
      <c r="AA113" s="41" t="s">
        <v>40</v>
      </c>
      <c r="AB113" s="28">
        <f t="shared" si="14"/>
        <v>10281.6</v>
      </c>
    </row>
    <row r="114" spans="1:28" ht="12.75" x14ac:dyDescent="0.2">
      <c r="A114" s="44" t="s">
        <v>6</v>
      </c>
      <c r="B114" s="1" t="s">
        <v>40</v>
      </c>
      <c r="C114" s="19" t="str">
        <f>'[1]MGN Liner Weekly Avail - 14 wks'!A155</f>
        <v>Geranium Mary-Anne</v>
      </c>
      <c r="D114" s="19" t="str">
        <f>'[1]MGN Liner Weekly Avail - 14 wks'!B155</f>
        <v>G00350</v>
      </c>
      <c r="E114" s="1">
        <v>72</v>
      </c>
      <c r="F114" s="26">
        <v>0.19</v>
      </c>
      <c r="G114" s="72">
        <v>1.8</v>
      </c>
      <c r="H114" s="72">
        <f t="shared" si="8"/>
        <v>143.28</v>
      </c>
      <c r="I114" s="1" t="s">
        <v>111</v>
      </c>
      <c r="J114" s="31"/>
      <c r="K114" s="31"/>
      <c r="L114" s="11">
        <f t="shared" si="11"/>
        <v>0</v>
      </c>
      <c r="M114" s="31"/>
      <c r="N114" s="11">
        <f>'[1]MGN Liner Weekly Avail - 16 wks'!C155</f>
        <v>0</v>
      </c>
      <c r="O114" s="11">
        <f>'[1]MGN Liner Weekly Avail - 16 wks'!D155+'[1]MGN Liner Weekly Avail - 16 wks'!E155</f>
        <v>0</v>
      </c>
      <c r="P114" s="11">
        <f>'[1]MGN Liner Weekly Avail - 16 wks'!F155+'[1]MGN Liner Weekly Avail - 16 wks'!G155+'[1]MGN Liner Weekly Avail - 16 wks'!H155</f>
        <v>1700</v>
      </c>
      <c r="Q114" s="11">
        <f>'[1]MGN Liner Weekly Avail - 16 wks'!I155+'[1]MGN Liner Weekly Avail - 16 wks'!J155+'[1]MGN Liner Weekly Avail - 16 wks'!K155</f>
        <v>500</v>
      </c>
      <c r="R114" s="11">
        <f>'[1]MGN Liner Weekly Avail - 16 wks'!L155+'[1]MGN Liner Weekly Avail - 16 wks'!M155</f>
        <v>0</v>
      </c>
      <c r="S114" s="11">
        <f>'[1]MGN Liner Weekly Avail - 16 wks'!N155+'[1]MGN Liner Weekly Avail - 16 wks'!O155+'[1]MGN Liner Weekly Avail - 16 wks'!P155</f>
        <v>1000</v>
      </c>
      <c r="T114" s="11">
        <f>'[1]MGN Liner Weekly Avail - 16 wks'!Q155+'[1]MGN Liner Weekly Avail - 16 wks'!R155</f>
        <v>0</v>
      </c>
      <c r="U114" s="11">
        <f>'[1]MGN Liner Weekly Avail - 16 wks'!S155+'[1]MGN Liner Weekly Avail - 16 wks'!T155</f>
        <v>0</v>
      </c>
      <c r="V114" s="11">
        <f>'[1]MGN Liner Weekly Avail - 16 wks'!U155+'[1]MGN Liner Weekly Avail - 16 wks'!V155</f>
        <v>0</v>
      </c>
      <c r="W114" s="11">
        <f>'[1]MGN Liner Weekly Avail - 16 wks'!W155+'[1]MGN Liner Weekly Avail - 16 wks'!X155</f>
        <v>0</v>
      </c>
      <c r="X114" s="58">
        <f>'[1]MGN Liner Weekly Avail - 16 wks'!Y155+'[1]MGN Liner Weekly Avail - 16 wks'!Z155+'[1]MGN Liner Weekly Avail - 16 wks'!AA155</f>
        <v>0</v>
      </c>
      <c r="Y114" s="56">
        <f t="shared" si="13"/>
        <v>3200</v>
      </c>
      <c r="Z114" s="46"/>
      <c r="AA114" s="41" t="s">
        <v>40</v>
      </c>
      <c r="AB114" s="28">
        <f t="shared" si="14"/>
        <v>5760</v>
      </c>
    </row>
    <row r="115" spans="1:28" ht="12.75" x14ac:dyDescent="0.2">
      <c r="A115" s="44" t="s">
        <v>6</v>
      </c>
      <c r="B115" s="1" t="s">
        <v>40</v>
      </c>
      <c r="C115" s="19" t="str">
        <f>'[1]MGN Liner Weekly Avail - 14 wks'!A156</f>
        <v>Geranium prat. Black 'n White</v>
      </c>
      <c r="D115" s="19" t="str">
        <f>'[1]MGN Liner Weekly Avail - 14 wks'!B156</f>
        <v>G00355</v>
      </c>
      <c r="E115" s="1">
        <v>72</v>
      </c>
      <c r="F115" s="26">
        <v>0.27</v>
      </c>
      <c r="G115" s="72">
        <v>1.8</v>
      </c>
      <c r="H115" s="72">
        <f t="shared" si="8"/>
        <v>149.04</v>
      </c>
      <c r="I115" s="1" t="s">
        <v>111</v>
      </c>
      <c r="J115" s="31"/>
      <c r="K115" s="31"/>
      <c r="L115" s="11">
        <f t="shared" si="11"/>
        <v>0</v>
      </c>
      <c r="M115" s="31"/>
      <c r="N115" s="11">
        <f>'[1]MGN Liner Weekly Avail - 16 wks'!C156</f>
        <v>0</v>
      </c>
      <c r="O115" s="11">
        <f>'[1]MGN Liner Weekly Avail - 16 wks'!D156+'[1]MGN Liner Weekly Avail - 16 wks'!E156</f>
        <v>0</v>
      </c>
      <c r="P115" s="11">
        <f>'[1]MGN Liner Weekly Avail - 16 wks'!F156+'[1]MGN Liner Weekly Avail - 16 wks'!G156+'[1]MGN Liner Weekly Avail - 16 wks'!H156</f>
        <v>0</v>
      </c>
      <c r="Q115" s="11">
        <f>'[1]MGN Liner Weekly Avail - 16 wks'!I156+'[1]MGN Liner Weekly Avail - 16 wks'!J156+'[1]MGN Liner Weekly Avail - 16 wks'!K156</f>
        <v>0</v>
      </c>
      <c r="R115" s="11">
        <f>'[1]MGN Liner Weekly Avail - 16 wks'!L156+'[1]MGN Liner Weekly Avail - 16 wks'!M156</f>
        <v>500</v>
      </c>
      <c r="S115" s="11">
        <f>'[1]MGN Liner Weekly Avail - 16 wks'!N156+'[1]MGN Liner Weekly Avail - 16 wks'!O156+'[1]MGN Liner Weekly Avail - 16 wks'!P156</f>
        <v>600</v>
      </c>
      <c r="T115" s="11">
        <f>'[1]MGN Liner Weekly Avail - 16 wks'!Q156+'[1]MGN Liner Weekly Avail - 16 wks'!R156</f>
        <v>0</v>
      </c>
      <c r="U115" s="11">
        <f>'[1]MGN Liner Weekly Avail - 16 wks'!S156+'[1]MGN Liner Weekly Avail - 16 wks'!T156</f>
        <v>0</v>
      </c>
      <c r="V115" s="11">
        <f>'[1]MGN Liner Weekly Avail - 16 wks'!U156+'[1]MGN Liner Weekly Avail - 16 wks'!V156</f>
        <v>7000</v>
      </c>
      <c r="W115" s="11">
        <f>'[1]MGN Liner Weekly Avail - 16 wks'!W156+'[1]MGN Liner Weekly Avail - 16 wks'!X156</f>
        <v>0</v>
      </c>
      <c r="X115" s="58">
        <f>'[1]MGN Liner Weekly Avail - 16 wks'!Y156+'[1]MGN Liner Weekly Avail - 16 wks'!Z156+'[1]MGN Liner Weekly Avail - 16 wks'!AA156</f>
        <v>1000</v>
      </c>
      <c r="Y115" s="56">
        <f t="shared" si="13"/>
        <v>9100</v>
      </c>
      <c r="Z115" s="46"/>
      <c r="AA115" s="41" t="s">
        <v>40</v>
      </c>
      <c r="AB115" s="28">
        <f t="shared" si="14"/>
        <v>16380</v>
      </c>
    </row>
    <row r="116" spans="1:28" ht="12.75" x14ac:dyDescent="0.2">
      <c r="A116" s="44" t="s">
        <v>6</v>
      </c>
      <c r="B116" s="1" t="s">
        <v>40</v>
      </c>
      <c r="C116" s="19" t="str">
        <f>'[1]MGN Liner Weekly Avail - 14 wks'!A157</f>
        <v>Geranium prat. Midnight Reiter</v>
      </c>
      <c r="D116" s="19" t="str">
        <f>'[1]MGN Liner Weekly Avail - 14 wks'!B157</f>
        <v>G00357</v>
      </c>
      <c r="E116" s="1">
        <v>72</v>
      </c>
      <c r="F116" s="26"/>
      <c r="G116" s="72">
        <v>1.8</v>
      </c>
      <c r="H116" s="72">
        <f t="shared" si="8"/>
        <v>129.6</v>
      </c>
      <c r="I116" s="1" t="s">
        <v>111</v>
      </c>
      <c r="J116" s="31"/>
      <c r="K116" s="31"/>
      <c r="L116" s="11">
        <f t="shared" si="11"/>
        <v>0</v>
      </c>
      <c r="M116" s="31"/>
      <c r="N116" s="11">
        <f>'[1]MGN Liner Weekly Avail - 16 wks'!C157</f>
        <v>0</v>
      </c>
      <c r="O116" s="11">
        <f>'[1]MGN Liner Weekly Avail - 16 wks'!D157+'[1]MGN Liner Weekly Avail - 16 wks'!E157</f>
        <v>0</v>
      </c>
      <c r="P116" s="11">
        <f>'[1]MGN Liner Weekly Avail - 16 wks'!F157+'[1]MGN Liner Weekly Avail - 16 wks'!G157+'[1]MGN Liner Weekly Avail - 16 wks'!H157</f>
        <v>0</v>
      </c>
      <c r="Q116" s="11">
        <f>'[1]MGN Liner Weekly Avail - 16 wks'!I157+'[1]MGN Liner Weekly Avail - 16 wks'!J157+'[1]MGN Liner Weekly Avail - 16 wks'!K157</f>
        <v>340</v>
      </c>
      <c r="R116" s="11">
        <f>'[1]MGN Liner Weekly Avail - 16 wks'!L157+'[1]MGN Liner Weekly Avail - 16 wks'!M157</f>
        <v>0</v>
      </c>
      <c r="S116" s="11">
        <f>'[1]MGN Liner Weekly Avail - 16 wks'!N157+'[1]MGN Liner Weekly Avail - 16 wks'!O157+'[1]MGN Liner Weekly Avail - 16 wks'!P157</f>
        <v>0</v>
      </c>
      <c r="T116" s="11">
        <f>'[1]MGN Liner Weekly Avail - 16 wks'!Q157+'[1]MGN Liner Weekly Avail - 16 wks'!R157</f>
        <v>0</v>
      </c>
      <c r="U116" s="11">
        <f>'[1]MGN Liner Weekly Avail - 16 wks'!S157+'[1]MGN Liner Weekly Avail - 16 wks'!T157</f>
        <v>0</v>
      </c>
      <c r="V116" s="11">
        <f>'[1]MGN Liner Weekly Avail - 16 wks'!U157+'[1]MGN Liner Weekly Avail - 16 wks'!V157</f>
        <v>0</v>
      </c>
      <c r="W116" s="11">
        <f>'[1]MGN Liner Weekly Avail - 16 wks'!W157+'[1]MGN Liner Weekly Avail - 16 wks'!X157</f>
        <v>0</v>
      </c>
      <c r="X116" s="58">
        <f>'[1]MGN Liner Weekly Avail - 16 wks'!Y157+'[1]MGN Liner Weekly Avail - 16 wks'!Z157+'[1]MGN Liner Weekly Avail - 16 wks'!AA157</f>
        <v>1000</v>
      </c>
      <c r="Y116" s="56">
        <f t="shared" si="13"/>
        <v>1340</v>
      </c>
      <c r="Z116" s="46"/>
      <c r="AA116" s="41" t="s">
        <v>40</v>
      </c>
      <c r="AB116" s="28">
        <f t="shared" si="14"/>
        <v>2412</v>
      </c>
    </row>
    <row r="117" spans="1:28" ht="12.75" x14ac:dyDescent="0.2">
      <c r="A117" s="44" t="s">
        <v>6</v>
      </c>
      <c r="B117" s="1" t="s">
        <v>40</v>
      </c>
      <c r="C117" s="19" t="str">
        <f>'[1]MGN Liner Weekly Avail - 14 wks'!A158</f>
        <v>Geranium Rozanne</v>
      </c>
      <c r="D117" s="19" t="str">
        <f>'[1]MGN Liner Weekly Avail - 14 wks'!B158</f>
        <v>G00359</v>
      </c>
      <c r="E117" s="1">
        <v>72</v>
      </c>
      <c r="F117" s="26">
        <v>0.1</v>
      </c>
      <c r="G117" s="72">
        <v>1.72</v>
      </c>
      <c r="H117" s="72">
        <f t="shared" si="8"/>
        <v>131.04</v>
      </c>
      <c r="I117" s="1" t="s">
        <v>111</v>
      </c>
      <c r="J117" s="31"/>
      <c r="K117" s="31"/>
      <c r="L117" s="11">
        <f t="shared" si="11"/>
        <v>0</v>
      </c>
      <c r="M117" s="31"/>
      <c r="N117" s="11">
        <f>'[1]MGN Liner Weekly Avail - 16 wks'!C158</f>
        <v>0</v>
      </c>
      <c r="O117" s="11">
        <f>'[1]MGN Liner Weekly Avail - 16 wks'!D158+'[1]MGN Liner Weekly Avail - 16 wks'!E158</f>
        <v>0</v>
      </c>
      <c r="P117" s="11">
        <f>'[1]MGN Liner Weekly Avail - 16 wks'!F158+'[1]MGN Liner Weekly Avail - 16 wks'!G158+'[1]MGN Liner Weekly Avail - 16 wks'!H158</f>
        <v>24</v>
      </c>
      <c r="Q117" s="11">
        <f>'[1]MGN Liner Weekly Avail - 16 wks'!I158+'[1]MGN Liner Weekly Avail - 16 wks'!J158+'[1]MGN Liner Weekly Avail - 16 wks'!K158</f>
        <v>8</v>
      </c>
      <c r="R117" s="11">
        <f>'[1]MGN Liner Weekly Avail - 16 wks'!L158+'[1]MGN Liner Weekly Avail - 16 wks'!M158</f>
        <v>2600</v>
      </c>
      <c r="S117" s="11">
        <f>'[1]MGN Liner Weekly Avail - 16 wks'!N158+'[1]MGN Liner Weekly Avail - 16 wks'!O158+'[1]MGN Liner Weekly Avail - 16 wks'!P158</f>
        <v>4400</v>
      </c>
      <c r="T117" s="11">
        <f>'[1]MGN Liner Weekly Avail - 16 wks'!Q158+'[1]MGN Liner Weekly Avail - 16 wks'!R158</f>
        <v>11300</v>
      </c>
      <c r="U117" s="11">
        <f>'[1]MGN Liner Weekly Avail - 16 wks'!S158+'[1]MGN Liner Weekly Avail - 16 wks'!T158</f>
        <v>6800</v>
      </c>
      <c r="V117" s="11">
        <f>'[1]MGN Liner Weekly Avail - 16 wks'!U158+'[1]MGN Liner Weekly Avail - 16 wks'!V158</f>
        <v>9800</v>
      </c>
      <c r="W117" s="11">
        <f>'[1]MGN Liner Weekly Avail - 16 wks'!W158+'[1]MGN Liner Weekly Avail - 16 wks'!X158</f>
        <v>0</v>
      </c>
      <c r="X117" s="58">
        <f>'[1]MGN Liner Weekly Avail - 16 wks'!Y158+'[1]MGN Liner Weekly Avail - 16 wks'!Z158+'[1]MGN Liner Weekly Avail - 16 wks'!AA158</f>
        <v>6200</v>
      </c>
      <c r="Y117" s="56">
        <f t="shared" si="13"/>
        <v>41132</v>
      </c>
      <c r="Z117" s="46"/>
      <c r="AA117" s="41" t="s">
        <v>40</v>
      </c>
      <c r="AB117" s="28">
        <f t="shared" si="14"/>
        <v>70747.039999999994</v>
      </c>
    </row>
    <row r="118" spans="1:28" ht="12.75" x14ac:dyDescent="0.2">
      <c r="A118" s="44" t="s">
        <v>6</v>
      </c>
      <c r="B118" s="1" t="s">
        <v>40</v>
      </c>
      <c r="C118" s="19" t="str">
        <f>'[1]MGN Liner Weekly Avail - 14 wks'!A159</f>
        <v>Geranium Storm Cloud</v>
      </c>
      <c r="D118" s="19" t="str">
        <f>'[1]MGN Liner Weekly Avail - 14 wks'!B159</f>
        <v>G02083</v>
      </c>
      <c r="E118" s="1">
        <v>72</v>
      </c>
      <c r="F118" s="26">
        <v>0.28000000000000003</v>
      </c>
      <c r="G118" s="72">
        <v>1.93</v>
      </c>
      <c r="H118" s="72">
        <f t="shared" si="8"/>
        <v>159.12</v>
      </c>
      <c r="I118" s="1" t="s">
        <v>111</v>
      </c>
      <c r="J118" s="31"/>
      <c r="K118" s="31"/>
      <c r="L118" s="11">
        <f t="shared" si="11"/>
        <v>0</v>
      </c>
      <c r="M118" s="31"/>
      <c r="N118" s="11">
        <f>'[1]MGN Liner Weekly Avail - 16 wks'!C159</f>
        <v>0</v>
      </c>
      <c r="O118" s="11">
        <f>'[1]MGN Liner Weekly Avail - 16 wks'!D159+'[1]MGN Liner Weekly Avail - 16 wks'!E159</f>
        <v>0</v>
      </c>
      <c r="P118" s="11">
        <f>'[1]MGN Liner Weekly Avail - 16 wks'!F159+'[1]MGN Liner Weekly Avail - 16 wks'!G159+'[1]MGN Liner Weekly Avail - 16 wks'!H159</f>
        <v>0</v>
      </c>
      <c r="Q118" s="11">
        <f>'[1]MGN Liner Weekly Avail - 16 wks'!I159+'[1]MGN Liner Weekly Avail - 16 wks'!J159+'[1]MGN Liner Weekly Avail - 16 wks'!K159</f>
        <v>0</v>
      </c>
      <c r="R118" s="11">
        <f>'[1]MGN Liner Weekly Avail - 16 wks'!L159+'[1]MGN Liner Weekly Avail - 16 wks'!M159</f>
        <v>0</v>
      </c>
      <c r="S118" s="11">
        <f>'[1]MGN Liner Weekly Avail - 16 wks'!N159+'[1]MGN Liner Weekly Avail - 16 wks'!O159+'[1]MGN Liner Weekly Avail - 16 wks'!P159</f>
        <v>0</v>
      </c>
      <c r="T118" s="11">
        <f>'[1]MGN Liner Weekly Avail - 16 wks'!Q159+'[1]MGN Liner Weekly Avail - 16 wks'!R159</f>
        <v>100</v>
      </c>
      <c r="U118" s="11">
        <f>'[1]MGN Liner Weekly Avail - 16 wks'!S159+'[1]MGN Liner Weekly Avail - 16 wks'!T159</f>
        <v>0</v>
      </c>
      <c r="V118" s="11">
        <f>'[1]MGN Liner Weekly Avail - 16 wks'!U159+'[1]MGN Liner Weekly Avail - 16 wks'!V159</f>
        <v>0</v>
      </c>
      <c r="W118" s="11">
        <f>'[1]MGN Liner Weekly Avail - 16 wks'!W159+'[1]MGN Liner Weekly Avail - 16 wks'!X159</f>
        <v>0</v>
      </c>
      <c r="X118" s="58">
        <f>'[1]MGN Liner Weekly Avail - 16 wks'!Y159+'[1]MGN Liner Weekly Avail - 16 wks'!Z159+'[1]MGN Liner Weekly Avail - 16 wks'!AA159</f>
        <v>0</v>
      </c>
      <c r="Y118" s="56">
        <f t="shared" si="13"/>
        <v>100</v>
      </c>
      <c r="Z118" s="46"/>
      <c r="AA118" s="41" t="s">
        <v>40</v>
      </c>
      <c r="AB118" s="28">
        <f t="shared" si="14"/>
        <v>193</v>
      </c>
    </row>
    <row r="119" spans="1:28" ht="12.75" hidden="1" x14ac:dyDescent="0.2">
      <c r="A119" s="44" t="s">
        <v>6</v>
      </c>
      <c r="B119" s="2" t="s">
        <v>42</v>
      </c>
      <c r="C119" s="19" t="s">
        <v>54</v>
      </c>
      <c r="D119" s="19"/>
      <c r="E119" s="10" t="s">
        <v>27</v>
      </c>
      <c r="F119" s="6"/>
      <c r="G119" s="86">
        <v>0.6</v>
      </c>
      <c r="H119" s="72">
        <f t="shared" si="8"/>
        <v>0</v>
      </c>
      <c r="I119" s="4" t="s">
        <v>9</v>
      </c>
      <c r="J119" s="5"/>
      <c r="K119" s="11"/>
      <c r="L119" s="11">
        <f t="shared" si="11"/>
        <v>0</v>
      </c>
      <c r="M119" s="11"/>
      <c r="N119" s="35" t="s">
        <v>118</v>
      </c>
      <c r="O119" s="11">
        <v>10000</v>
      </c>
      <c r="P119" s="11">
        <v>10000</v>
      </c>
      <c r="Q119" s="11">
        <v>10000</v>
      </c>
      <c r="R119" s="11">
        <v>10000</v>
      </c>
      <c r="S119" s="11">
        <v>10000</v>
      </c>
      <c r="T119" s="11">
        <v>50000</v>
      </c>
      <c r="U119" s="11">
        <v>50000</v>
      </c>
      <c r="V119" s="11">
        <v>50000</v>
      </c>
      <c r="W119" s="11">
        <v>50000</v>
      </c>
      <c r="X119" s="58">
        <v>50000</v>
      </c>
      <c r="Y119" s="56">
        <f t="shared" si="13"/>
        <v>300000</v>
      </c>
      <c r="Z119" s="45"/>
      <c r="AA119" s="39" t="s">
        <v>42</v>
      </c>
      <c r="AB119" s="7" t="e">
        <f>+Y119*#REF!</f>
        <v>#REF!</v>
      </c>
    </row>
    <row r="120" spans="1:28" ht="12.75" hidden="1" x14ac:dyDescent="0.2">
      <c r="A120" s="44" t="s">
        <v>6</v>
      </c>
      <c r="B120" s="2" t="s">
        <v>42</v>
      </c>
      <c r="C120" s="19" t="s">
        <v>54</v>
      </c>
      <c r="D120" s="19"/>
      <c r="E120" s="10">
        <v>72</v>
      </c>
      <c r="F120" s="6"/>
      <c r="G120" s="86">
        <v>1.2</v>
      </c>
      <c r="H120" s="72">
        <f t="shared" si="8"/>
        <v>86.399999999999991</v>
      </c>
      <c r="I120" s="4" t="s">
        <v>9</v>
      </c>
      <c r="J120" s="5"/>
      <c r="K120" s="11"/>
      <c r="L120" s="11">
        <f t="shared" si="11"/>
        <v>0</v>
      </c>
      <c r="M120" s="11"/>
      <c r="N120" s="11"/>
      <c r="O120" s="11"/>
      <c r="P120" s="11"/>
      <c r="Q120" s="11"/>
      <c r="R120" s="11"/>
      <c r="S120" s="11"/>
      <c r="T120" s="11"/>
      <c r="U120" s="11"/>
      <c r="V120" s="11"/>
      <c r="W120" s="11"/>
      <c r="X120" s="58"/>
      <c r="Y120" s="56">
        <f t="shared" si="13"/>
        <v>0</v>
      </c>
      <c r="Z120" s="45"/>
      <c r="AA120" s="39" t="s">
        <v>42</v>
      </c>
      <c r="AB120" s="7">
        <f>+Y120*G120</f>
        <v>0</v>
      </c>
    </row>
    <row r="121" spans="1:28" ht="12.75" hidden="1" x14ac:dyDescent="0.2">
      <c r="A121" s="44" t="s">
        <v>6</v>
      </c>
      <c r="B121" s="1" t="s">
        <v>42</v>
      </c>
      <c r="C121" s="19" t="str">
        <f>'[1]MGN Inventory Nov 25'!H182</f>
        <v>Hakonechloa Macra Aureola</v>
      </c>
      <c r="D121" s="19"/>
      <c r="E121" s="1" t="s">
        <v>27</v>
      </c>
      <c r="F121" s="26"/>
      <c r="G121" s="86">
        <v>0.7</v>
      </c>
      <c r="H121" s="72">
        <f t="shared" si="8"/>
        <v>0</v>
      </c>
      <c r="I121" s="1" t="s">
        <v>9</v>
      </c>
      <c r="J121" s="29"/>
      <c r="K121" s="29"/>
      <c r="L121" s="11">
        <f t="shared" si="11"/>
        <v>0</v>
      </c>
      <c r="M121" s="29"/>
      <c r="N121" s="29"/>
      <c r="O121" s="36" t="s">
        <v>118</v>
      </c>
      <c r="P121" s="29">
        <v>10000</v>
      </c>
      <c r="Q121" s="29">
        <v>10000</v>
      </c>
      <c r="R121" s="29">
        <v>5000</v>
      </c>
      <c r="S121" s="29">
        <v>5000</v>
      </c>
      <c r="T121" s="29">
        <v>50000</v>
      </c>
      <c r="U121" s="29">
        <v>50000</v>
      </c>
      <c r="V121" s="29">
        <v>50000</v>
      </c>
      <c r="W121" s="29">
        <v>50000</v>
      </c>
      <c r="X121" s="60">
        <v>50000</v>
      </c>
      <c r="Y121" s="56">
        <f t="shared" si="13"/>
        <v>280000</v>
      </c>
      <c r="Z121" s="46"/>
      <c r="AA121" s="41" t="s">
        <v>42</v>
      </c>
      <c r="AB121" s="7" t="e">
        <f>+Y121*#REF!</f>
        <v>#REF!</v>
      </c>
    </row>
    <row r="122" spans="1:28" ht="12.75" hidden="1" x14ac:dyDescent="0.2">
      <c r="A122" s="44" t="s">
        <v>6</v>
      </c>
      <c r="B122" s="1" t="s">
        <v>42</v>
      </c>
      <c r="C122" s="19" t="s">
        <v>113</v>
      </c>
      <c r="D122" s="19"/>
      <c r="E122" s="1">
        <v>72</v>
      </c>
      <c r="F122" s="26"/>
      <c r="G122" s="86">
        <v>1.2</v>
      </c>
      <c r="H122" s="72">
        <f t="shared" si="8"/>
        <v>86.399999999999991</v>
      </c>
      <c r="I122" s="1" t="s">
        <v>9</v>
      </c>
      <c r="J122" s="29"/>
      <c r="K122" s="29"/>
      <c r="L122" s="11">
        <f t="shared" si="11"/>
        <v>0</v>
      </c>
      <c r="M122" s="29"/>
      <c r="N122" s="29"/>
      <c r="O122" s="29">
        <v>0</v>
      </c>
      <c r="P122" s="29"/>
      <c r="Q122" s="29"/>
      <c r="R122" s="29"/>
      <c r="S122" s="29"/>
      <c r="T122" s="29"/>
      <c r="U122" s="29"/>
      <c r="V122" s="29"/>
      <c r="W122" s="29"/>
      <c r="X122" s="60"/>
      <c r="Y122" s="56">
        <f t="shared" si="13"/>
        <v>0</v>
      </c>
      <c r="Z122" s="46"/>
      <c r="AA122" s="41" t="s">
        <v>42</v>
      </c>
      <c r="AB122" s="28">
        <f>+G122*Y122</f>
        <v>0</v>
      </c>
    </row>
    <row r="123" spans="1:28" ht="12.75" hidden="1" x14ac:dyDescent="0.2">
      <c r="A123" s="44" t="s">
        <v>6</v>
      </c>
      <c r="B123" s="1" t="s">
        <v>42</v>
      </c>
      <c r="C123" s="19" t="str">
        <f>'[1]MGN Inventory Nov 25'!H167</f>
        <v>Hakonechloa Macra 'Beni-Kaze'</v>
      </c>
      <c r="D123" s="19"/>
      <c r="E123" s="1" t="s">
        <v>27</v>
      </c>
      <c r="F123" s="26"/>
      <c r="G123" s="86">
        <v>0.7</v>
      </c>
      <c r="H123" s="72">
        <f t="shared" si="8"/>
        <v>0</v>
      </c>
      <c r="I123" s="1" t="s">
        <v>9</v>
      </c>
      <c r="J123" s="29"/>
      <c r="K123" s="29"/>
      <c r="L123" s="11">
        <f t="shared" si="11"/>
        <v>0</v>
      </c>
      <c r="M123" s="29"/>
      <c r="N123" s="29"/>
      <c r="O123" s="36" t="s">
        <v>118</v>
      </c>
      <c r="P123" s="29">
        <v>10000</v>
      </c>
      <c r="Q123" s="29">
        <v>10000</v>
      </c>
      <c r="R123" s="29">
        <v>10000</v>
      </c>
      <c r="S123" s="29">
        <v>10000</v>
      </c>
      <c r="T123" s="29">
        <v>10000</v>
      </c>
      <c r="U123" s="29">
        <v>50000</v>
      </c>
      <c r="V123" s="29">
        <v>50000</v>
      </c>
      <c r="W123" s="29">
        <v>50000</v>
      </c>
      <c r="X123" s="60">
        <v>50000</v>
      </c>
      <c r="Y123" s="56">
        <f t="shared" si="13"/>
        <v>250000</v>
      </c>
      <c r="Z123" s="46"/>
      <c r="AA123" s="41" t="s">
        <v>42</v>
      </c>
      <c r="AB123" s="7" t="e">
        <f>+Y123*#REF!</f>
        <v>#REF!</v>
      </c>
    </row>
    <row r="124" spans="1:28" ht="12.75" hidden="1" x14ac:dyDescent="0.2">
      <c r="A124" s="44" t="s">
        <v>6</v>
      </c>
      <c r="B124" s="30" t="s">
        <v>42</v>
      </c>
      <c r="C124" s="19" t="s">
        <v>117</v>
      </c>
      <c r="D124" s="19"/>
      <c r="E124" s="19">
        <v>72</v>
      </c>
      <c r="F124" s="26"/>
      <c r="G124" s="87">
        <v>1.2</v>
      </c>
      <c r="H124" s="72">
        <f t="shared" si="8"/>
        <v>86.399999999999991</v>
      </c>
      <c r="I124" s="1" t="s">
        <v>9</v>
      </c>
      <c r="J124" s="29"/>
      <c r="K124" s="29"/>
      <c r="L124" s="11">
        <f t="shared" si="11"/>
        <v>0</v>
      </c>
      <c r="M124" s="29"/>
      <c r="N124" s="29"/>
      <c r="O124" s="29">
        <v>0</v>
      </c>
      <c r="P124" s="29"/>
      <c r="Q124" s="29"/>
      <c r="R124" s="29"/>
      <c r="S124" s="29"/>
      <c r="T124" s="29"/>
      <c r="U124" s="29"/>
      <c r="V124" s="29"/>
      <c r="W124" s="29"/>
      <c r="X124" s="60"/>
      <c r="Y124" s="56">
        <f t="shared" si="13"/>
        <v>0</v>
      </c>
      <c r="Z124" s="46"/>
      <c r="AA124" s="42" t="s">
        <v>42</v>
      </c>
      <c r="AB124" s="28">
        <f>+G124*Y124</f>
        <v>0</v>
      </c>
    </row>
    <row r="125" spans="1:28" ht="12.75" hidden="1" x14ac:dyDescent="0.2">
      <c r="A125" s="44" t="s">
        <v>6</v>
      </c>
      <c r="B125" s="2" t="s">
        <v>42</v>
      </c>
      <c r="C125" s="21" t="s">
        <v>55</v>
      </c>
      <c r="D125" s="21"/>
      <c r="E125" s="10" t="s">
        <v>27</v>
      </c>
      <c r="F125" s="6"/>
      <c r="G125" s="86">
        <v>0.55000000000000004</v>
      </c>
      <c r="H125" s="72">
        <f t="shared" si="8"/>
        <v>0</v>
      </c>
      <c r="I125" s="4" t="s">
        <v>9</v>
      </c>
      <c r="J125" s="5"/>
      <c r="K125" s="11"/>
      <c r="L125" s="11">
        <f t="shared" si="11"/>
        <v>0</v>
      </c>
      <c r="M125" s="11"/>
      <c r="N125" s="35" t="s">
        <v>118</v>
      </c>
      <c r="O125" s="11">
        <v>10000</v>
      </c>
      <c r="P125" s="11">
        <v>10000</v>
      </c>
      <c r="Q125" s="11">
        <v>10000</v>
      </c>
      <c r="R125" s="11">
        <v>10000</v>
      </c>
      <c r="S125" s="11">
        <v>10000</v>
      </c>
      <c r="T125" s="11">
        <v>50000</v>
      </c>
      <c r="U125" s="11">
        <v>50000</v>
      </c>
      <c r="V125" s="11">
        <v>50000</v>
      </c>
      <c r="W125" s="11">
        <v>50000</v>
      </c>
      <c r="X125" s="58">
        <v>50000</v>
      </c>
      <c r="Y125" s="56">
        <f t="shared" si="13"/>
        <v>300000</v>
      </c>
      <c r="Z125" s="45"/>
      <c r="AA125" s="39" t="s">
        <v>42</v>
      </c>
      <c r="AB125" s="7" t="e">
        <f>+Y125*#REF!</f>
        <v>#REF!</v>
      </c>
    </row>
    <row r="126" spans="1:28" ht="12.75" hidden="1" x14ac:dyDescent="0.2">
      <c r="A126" s="44" t="s">
        <v>6</v>
      </c>
      <c r="B126" s="2" t="s">
        <v>42</v>
      </c>
      <c r="C126" s="21" t="s">
        <v>55</v>
      </c>
      <c r="D126" s="21"/>
      <c r="E126" s="10">
        <v>72</v>
      </c>
      <c r="F126" s="6"/>
      <c r="G126" s="86">
        <v>1.2</v>
      </c>
      <c r="H126" s="72">
        <f t="shared" si="8"/>
        <v>86.399999999999991</v>
      </c>
      <c r="I126" s="4" t="s">
        <v>9</v>
      </c>
      <c r="J126" s="5"/>
      <c r="K126" s="11"/>
      <c r="L126" s="11">
        <f t="shared" si="11"/>
        <v>0</v>
      </c>
      <c r="M126" s="11"/>
      <c r="N126" s="11"/>
      <c r="O126" s="11"/>
      <c r="P126" s="11"/>
      <c r="Q126" s="11"/>
      <c r="R126" s="11"/>
      <c r="S126" s="11"/>
      <c r="T126" s="11"/>
      <c r="U126" s="11"/>
      <c r="V126" s="11"/>
      <c r="W126" s="11"/>
      <c r="X126" s="58"/>
      <c r="Y126" s="56"/>
      <c r="Z126" s="45"/>
      <c r="AA126" s="39" t="s">
        <v>42</v>
      </c>
      <c r="AB126" s="7"/>
    </row>
    <row r="127" spans="1:28" ht="12.75" x14ac:dyDescent="0.2">
      <c r="A127" s="44" t="s">
        <v>6</v>
      </c>
      <c r="B127" s="1" t="s">
        <v>40</v>
      </c>
      <c r="C127" s="19" t="str">
        <f>'[1]MGN Liner Weekly Avail - 14 wks'!A183</f>
        <v>Helleborus Ivory Prince</v>
      </c>
      <c r="D127" s="19" t="str">
        <f>'[1]MGN Liner Weekly Avail - 14 wks'!B183</f>
        <v>G00400</v>
      </c>
      <c r="E127" s="1">
        <v>72</v>
      </c>
      <c r="F127" s="87"/>
      <c r="G127" s="86">
        <v>2.65</v>
      </c>
      <c r="H127" s="72">
        <f t="shared" si="8"/>
        <v>190.79999999999998</v>
      </c>
      <c r="I127" s="1" t="s">
        <v>111</v>
      </c>
      <c r="J127" s="31"/>
      <c r="K127" s="31"/>
      <c r="L127" s="11">
        <v>720</v>
      </c>
      <c r="M127" s="31"/>
      <c r="N127" s="11">
        <f>'[1]MGN Liner Weekly Avail - 16 wks'!C183</f>
        <v>0</v>
      </c>
      <c r="O127" s="11">
        <f>'[1]MGN Liner Weekly Avail - 16 wks'!D183+'[1]MGN Liner Weekly Avail - 16 wks'!E183</f>
        <v>0</v>
      </c>
      <c r="P127" s="11">
        <f>'[1]MGN Liner Weekly Avail - 16 wks'!F183+'[1]MGN Liner Weekly Avail - 16 wks'!G183+'[1]MGN Liner Weekly Avail - 16 wks'!H183</f>
        <v>0</v>
      </c>
      <c r="Q127" s="11">
        <f>'[1]MGN Liner Weekly Avail - 16 wks'!I183+'[1]MGN Liner Weekly Avail - 16 wks'!J183+'[1]MGN Liner Weekly Avail - 16 wks'!K183</f>
        <v>0</v>
      </c>
      <c r="R127" s="11">
        <f>'[1]MGN Liner Weekly Avail - 16 wks'!L183+'[1]MGN Liner Weekly Avail - 16 wks'!M183</f>
        <v>0</v>
      </c>
      <c r="S127" s="11">
        <f>'[1]MGN Liner Weekly Avail - 16 wks'!N183+'[1]MGN Liner Weekly Avail - 16 wks'!O183+'[1]MGN Liner Weekly Avail - 16 wks'!P183</f>
        <v>0</v>
      </c>
      <c r="T127" s="11">
        <f>'[1]MGN Liner Weekly Avail - 16 wks'!Q183+'[1]MGN Liner Weekly Avail - 16 wks'!R183</f>
        <v>0</v>
      </c>
      <c r="U127" s="11">
        <f>'[1]MGN Liner Weekly Avail - 16 wks'!S183+'[1]MGN Liner Weekly Avail - 16 wks'!T183</f>
        <v>0</v>
      </c>
      <c r="V127" s="11">
        <f>'[1]MGN Liner Weekly Avail - 16 wks'!U183+'[1]MGN Liner Weekly Avail - 16 wks'!V183</f>
        <v>0</v>
      </c>
      <c r="W127" s="11">
        <f>'[1]MGN Liner Weekly Avail - 16 wks'!W183+'[1]MGN Liner Weekly Avail - 16 wks'!X183</f>
        <v>0</v>
      </c>
      <c r="X127" s="58">
        <f>'[1]MGN Liner Weekly Avail - 16 wks'!Y183+'[1]MGN Liner Weekly Avail - 16 wks'!Z183+'[1]MGN Liner Weekly Avail - 16 wks'!AA183</f>
        <v>10000</v>
      </c>
      <c r="Y127" s="56">
        <f t="shared" ref="Y127:Y158" si="15">SUM(J127:X127)</f>
        <v>10720</v>
      </c>
      <c r="Z127" s="46"/>
      <c r="AA127" s="41" t="s">
        <v>40</v>
      </c>
      <c r="AB127" s="28">
        <f>+G127*Y127</f>
        <v>28408</v>
      </c>
    </row>
    <row r="128" spans="1:28" ht="12.75" hidden="1" x14ac:dyDescent="0.2">
      <c r="A128" s="44" t="s">
        <v>6</v>
      </c>
      <c r="B128" s="2" t="s">
        <v>40</v>
      </c>
      <c r="C128" s="95" t="s">
        <v>56</v>
      </c>
      <c r="D128" s="95"/>
      <c r="E128" s="90">
        <v>72</v>
      </c>
      <c r="F128" s="91"/>
      <c r="G128" s="73">
        <v>2.5499999999999998</v>
      </c>
      <c r="H128" s="72">
        <f t="shared" si="8"/>
        <v>183.6</v>
      </c>
      <c r="I128" s="4" t="s">
        <v>9</v>
      </c>
      <c r="J128" s="5"/>
      <c r="K128" s="11">
        <v>720</v>
      </c>
      <c r="L128" s="11">
        <f t="shared" si="11"/>
        <v>720</v>
      </c>
      <c r="M128" s="11"/>
      <c r="N128" s="11"/>
      <c r="O128" s="11"/>
      <c r="P128" s="11"/>
      <c r="Q128" s="11"/>
      <c r="R128" s="11"/>
      <c r="S128" s="11"/>
      <c r="T128" s="11"/>
      <c r="U128" s="11"/>
      <c r="V128" s="11"/>
      <c r="W128" s="11"/>
      <c r="X128" s="58"/>
      <c r="Y128" s="56">
        <f t="shared" si="15"/>
        <v>1440</v>
      </c>
      <c r="Z128" s="45" t="s">
        <v>57</v>
      </c>
      <c r="AA128" s="39" t="s">
        <v>40</v>
      </c>
      <c r="AB128" s="7">
        <f>+Y128*G128</f>
        <v>3671.9999999999995</v>
      </c>
    </row>
    <row r="129" spans="1:28" ht="12.75" hidden="1" x14ac:dyDescent="0.2">
      <c r="A129" s="44" t="s">
        <v>6</v>
      </c>
      <c r="B129" s="2" t="s">
        <v>40</v>
      </c>
      <c r="C129" s="21" t="s">
        <v>58</v>
      </c>
      <c r="D129" s="21"/>
      <c r="E129" s="10">
        <v>72</v>
      </c>
      <c r="F129" s="6"/>
      <c r="G129" s="72">
        <v>2.5499999999999998</v>
      </c>
      <c r="H129" s="72">
        <f t="shared" si="8"/>
        <v>183.6</v>
      </c>
      <c r="I129" s="4" t="s">
        <v>9</v>
      </c>
      <c r="J129" s="5"/>
      <c r="K129" s="11">
        <v>864</v>
      </c>
      <c r="L129" s="11">
        <f t="shared" si="11"/>
        <v>864</v>
      </c>
      <c r="M129" s="11"/>
      <c r="N129" s="11"/>
      <c r="O129" s="11"/>
      <c r="P129" s="11"/>
      <c r="Q129" s="11"/>
      <c r="R129" s="11"/>
      <c r="S129" s="11"/>
      <c r="T129" s="11"/>
      <c r="U129" s="11"/>
      <c r="V129" s="11"/>
      <c r="W129" s="11"/>
      <c r="X129" s="58"/>
      <c r="Y129" s="56">
        <f t="shared" si="15"/>
        <v>1728</v>
      </c>
      <c r="Z129" s="45" t="s">
        <v>57</v>
      </c>
      <c r="AA129" s="39" t="s">
        <v>40</v>
      </c>
      <c r="AB129" s="7">
        <f>+Y129*G129</f>
        <v>4406.3999999999996</v>
      </c>
    </row>
    <row r="130" spans="1:28" ht="12.75" x14ac:dyDescent="0.2">
      <c r="A130" s="44" t="s">
        <v>6</v>
      </c>
      <c r="B130" s="1" t="s">
        <v>40</v>
      </c>
      <c r="C130" s="19" t="str">
        <f>'[1]MGN Liner Weekly Avail - 14 wks'!A184</f>
        <v>Helleborus Winter Sparkle White Blush</v>
      </c>
      <c r="D130" s="19" t="str">
        <f>'[1]MGN Liner Weekly Avail - 14 wks'!B184</f>
        <v>G04285</v>
      </c>
      <c r="E130" s="1">
        <v>72</v>
      </c>
      <c r="F130" s="26">
        <v>0.4</v>
      </c>
      <c r="G130" s="72">
        <v>3.2</v>
      </c>
      <c r="H130" s="72">
        <f t="shared" si="8"/>
        <v>259.2</v>
      </c>
      <c r="I130" s="1" t="s">
        <v>111</v>
      </c>
      <c r="J130" s="31"/>
      <c r="K130" s="31"/>
      <c r="L130" s="11">
        <f t="shared" si="11"/>
        <v>0</v>
      </c>
      <c r="M130" s="31"/>
      <c r="N130" s="11">
        <f>'[1]MGN Liner Weekly Avail - 16 wks'!C184</f>
        <v>0</v>
      </c>
      <c r="O130" s="11">
        <v>0</v>
      </c>
      <c r="P130" s="11">
        <f>'[1]MGN Liner Weekly Avail - 16 wks'!F184+'[1]MGN Liner Weekly Avail - 16 wks'!G184+'[1]MGN Liner Weekly Avail - 16 wks'!H184</f>
        <v>0</v>
      </c>
      <c r="Q130" s="11">
        <f>'[1]MGN Liner Weekly Avail - 16 wks'!I184+'[1]MGN Liner Weekly Avail - 16 wks'!J184+'[1]MGN Liner Weekly Avail - 16 wks'!K184</f>
        <v>0</v>
      </c>
      <c r="R130" s="11">
        <f>'[1]MGN Liner Weekly Avail - 16 wks'!L184+'[1]MGN Liner Weekly Avail - 16 wks'!M184</f>
        <v>0</v>
      </c>
      <c r="S130" s="11">
        <f>'[1]MGN Liner Weekly Avail - 16 wks'!N184+'[1]MGN Liner Weekly Avail - 16 wks'!O184+'[1]MGN Liner Weekly Avail - 16 wks'!P184</f>
        <v>0</v>
      </c>
      <c r="T130" s="11">
        <f>'[1]MGN Liner Weekly Avail - 16 wks'!Q184+'[1]MGN Liner Weekly Avail - 16 wks'!R184</f>
        <v>0</v>
      </c>
      <c r="U130" s="11">
        <f>'[1]MGN Liner Weekly Avail - 16 wks'!S184+'[1]MGN Liner Weekly Avail - 16 wks'!T184</f>
        <v>0</v>
      </c>
      <c r="V130" s="11">
        <f>'[1]MGN Liner Weekly Avail - 16 wks'!U184+'[1]MGN Liner Weekly Avail - 16 wks'!V184</f>
        <v>0</v>
      </c>
      <c r="W130" s="11">
        <f>'[1]MGN Liner Weekly Avail - 16 wks'!W184+'[1]MGN Liner Weekly Avail - 16 wks'!X184</f>
        <v>0</v>
      </c>
      <c r="X130" s="58">
        <f>'[1]MGN Liner Weekly Avail - 16 wks'!Y184+'[1]MGN Liner Weekly Avail - 16 wks'!Z184+'[1]MGN Liner Weekly Avail - 16 wks'!AA184</f>
        <v>0</v>
      </c>
      <c r="Y130" s="56">
        <f t="shared" si="15"/>
        <v>0</v>
      </c>
      <c r="Z130" s="46"/>
      <c r="AA130" s="41" t="s">
        <v>40</v>
      </c>
      <c r="AB130" s="28">
        <f>+G130*Y130</f>
        <v>0</v>
      </c>
    </row>
    <row r="131" spans="1:28" ht="12.75" hidden="1" x14ac:dyDescent="0.2">
      <c r="A131" s="44" t="s">
        <v>16</v>
      </c>
      <c r="B131" s="2" t="s">
        <v>40</v>
      </c>
      <c r="C131" s="9" t="s">
        <v>59</v>
      </c>
      <c r="D131" s="9"/>
      <c r="E131" s="10">
        <v>72</v>
      </c>
      <c r="F131" s="6"/>
      <c r="G131" s="72">
        <v>0.65</v>
      </c>
      <c r="H131" s="72">
        <f t="shared" si="8"/>
        <v>46.800000000000004</v>
      </c>
      <c r="I131" s="4" t="s">
        <v>9</v>
      </c>
      <c r="J131" s="5"/>
      <c r="K131" s="11">
        <v>216</v>
      </c>
      <c r="L131" s="11">
        <f t="shared" si="11"/>
        <v>216</v>
      </c>
      <c r="M131" s="97">
        <v>0</v>
      </c>
      <c r="N131" s="11">
        <v>0</v>
      </c>
      <c r="O131" s="11">
        <v>5040</v>
      </c>
      <c r="P131" s="11">
        <v>0</v>
      </c>
      <c r="Q131" s="11">
        <v>0</v>
      </c>
      <c r="R131" s="11">
        <v>0</v>
      </c>
      <c r="S131" s="11">
        <v>0</v>
      </c>
      <c r="T131" s="11">
        <v>0</v>
      </c>
      <c r="U131" s="11">
        <v>5040</v>
      </c>
      <c r="V131" s="11">
        <v>0</v>
      </c>
      <c r="W131" s="11">
        <v>0</v>
      </c>
      <c r="X131" s="58">
        <v>0</v>
      </c>
      <c r="Y131" s="56">
        <f t="shared" si="15"/>
        <v>10512</v>
      </c>
      <c r="Z131" s="45" t="s">
        <v>18</v>
      </c>
      <c r="AA131" s="39" t="s">
        <v>40</v>
      </c>
      <c r="AB131" s="7">
        <f>+Y131*G131</f>
        <v>6832.8</v>
      </c>
    </row>
    <row r="132" spans="1:28" ht="12.75" hidden="1" x14ac:dyDescent="0.2">
      <c r="A132" s="44" t="s">
        <v>6</v>
      </c>
      <c r="B132" s="2" t="s">
        <v>40</v>
      </c>
      <c r="C132" s="9" t="s">
        <v>60</v>
      </c>
      <c r="D132" s="9"/>
      <c r="E132" s="10">
        <v>72</v>
      </c>
      <c r="F132" s="6"/>
      <c r="G132" s="72">
        <v>2.0699999999999998</v>
      </c>
      <c r="H132" s="72">
        <f t="shared" si="8"/>
        <v>149.04</v>
      </c>
      <c r="I132" s="4" t="s">
        <v>9</v>
      </c>
      <c r="J132" s="5"/>
      <c r="K132" s="11"/>
      <c r="L132" s="11">
        <f t="shared" si="11"/>
        <v>0</v>
      </c>
      <c r="M132" s="97">
        <v>2016</v>
      </c>
      <c r="N132" s="11">
        <v>2016</v>
      </c>
      <c r="O132" s="11">
        <v>2016</v>
      </c>
      <c r="P132" s="11">
        <v>3312</v>
      </c>
      <c r="Q132" s="11">
        <v>2016</v>
      </c>
      <c r="R132" s="11">
        <v>2016</v>
      </c>
      <c r="S132" s="11">
        <v>2016</v>
      </c>
      <c r="T132" s="11">
        <v>2016</v>
      </c>
      <c r="U132" s="11">
        <v>2016</v>
      </c>
      <c r="V132" s="11">
        <v>2016</v>
      </c>
      <c r="W132" s="11">
        <v>2016</v>
      </c>
      <c r="X132" s="58">
        <v>2016</v>
      </c>
      <c r="Y132" s="56">
        <f t="shared" si="15"/>
        <v>25488</v>
      </c>
      <c r="Z132" s="45" t="s">
        <v>61</v>
      </c>
      <c r="AA132" s="39" t="s">
        <v>40</v>
      </c>
      <c r="AB132" s="7">
        <f>+Y132*G132</f>
        <v>52760.159999999996</v>
      </c>
    </row>
    <row r="133" spans="1:28" ht="12.75" x14ac:dyDescent="0.2">
      <c r="A133" s="44" t="s">
        <v>6</v>
      </c>
      <c r="B133" s="1" t="s">
        <v>40</v>
      </c>
      <c r="C133" s="19" t="str">
        <f>'[1]MGN Liner Weekly Avail - 14 wks'!A185</f>
        <v>Heuchera Bilberry</v>
      </c>
      <c r="D133" s="19" t="str">
        <f>'[1]MGN Liner Weekly Avail - 14 wks'!B185</f>
        <v>G00424</v>
      </c>
      <c r="E133" s="1">
        <v>72</v>
      </c>
      <c r="F133" s="26">
        <v>0.18</v>
      </c>
      <c r="G133" s="72">
        <v>1.75</v>
      </c>
      <c r="H133" s="72">
        <f t="shared" si="8"/>
        <v>138.96</v>
      </c>
      <c r="I133" s="1" t="s">
        <v>111</v>
      </c>
      <c r="J133" s="31"/>
      <c r="K133" s="31"/>
      <c r="L133" s="11">
        <f t="shared" si="11"/>
        <v>0</v>
      </c>
      <c r="M133" s="31"/>
      <c r="N133" s="11">
        <f>'[1]MGN Liner Weekly Avail - 16 wks'!C185</f>
        <v>0</v>
      </c>
      <c r="O133" s="11">
        <f>'[1]MGN Liner Weekly Avail - 16 wks'!D185+'[1]MGN Liner Weekly Avail - 16 wks'!E185</f>
        <v>0</v>
      </c>
      <c r="P133" s="11">
        <f>'[1]MGN Liner Weekly Avail - 16 wks'!F185+'[1]MGN Liner Weekly Avail - 16 wks'!G185+'[1]MGN Liner Weekly Avail - 16 wks'!H185</f>
        <v>612</v>
      </c>
      <c r="Q133" s="11">
        <f>'[1]MGN Liner Weekly Avail - 16 wks'!I185+'[1]MGN Liner Weekly Avail - 16 wks'!J185+'[1]MGN Liner Weekly Avail - 16 wks'!K185</f>
        <v>12</v>
      </c>
      <c r="R133" s="11">
        <f>'[1]MGN Liner Weekly Avail - 16 wks'!L185+'[1]MGN Liner Weekly Avail - 16 wks'!M185</f>
        <v>0</v>
      </c>
      <c r="S133" s="11">
        <f>'[1]MGN Liner Weekly Avail - 16 wks'!N185+'[1]MGN Liner Weekly Avail - 16 wks'!O185+'[1]MGN Liner Weekly Avail - 16 wks'!P185</f>
        <v>0</v>
      </c>
      <c r="T133" s="11">
        <f>'[1]MGN Liner Weekly Avail - 16 wks'!Q185+'[1]MGN Liner Weekly Avail - 16 wks'!R185</f>
        <v>0</v>
      </c>
      <c r="U133" s="11">
        <f>'[1]MGN Liner Weekly Avail - 16 wks'!S185+'[1]MGN Liner Weekly Avail - 16 wks'!T185</f>
        <v>0</v>
      </c>
      <c r="V133" s="11">
        <f>'[1]MGN Liner Weekly Avail - 16 wks'!U185+'[1]MGN Liner Weekly Avail - 16 wks'!V185</f>
        <v>0</v>
      </c>
      <c r="W133" s="11">
        <f>'[1]MGN Liner Weekly Avail - 16 wks'!W185+'[1]MGN Liner Weekly Avail - 16 wks'!X185</f>
        <v>0</v>
      </c>
      <c r="X133" s="58">
        <f>'[1]MGN Liner Weekly Avail - 16 wks'!Y185+'[1]MGN Liner Weekly Avail - 16 wks'!Z185+'[1]MGN Liner Weekly Avail - 16 wks'!AA185</f>
        <v>0</v>
      </c>
      <c r="Y133" s="56">
        <f t="shared" si="15"/>
        <v>624</v>
      </c>
      <c r="Z133" s="46"/>
      <c r="AA133" s="41" t="s">
        <v>40</v>
      </c>
      <c r="AB133" s="28">
        <f t="shared" ref="AB133:AB153" si="16">+G133*Y133</f>
        <v>1092</v>
      </c>
    </row>
    <row r="134" spans="1:28" ht="12.75" x14ac:dyDescent="0.2">
      <c r="A134" s="44" t="s">
        <v>6</v>
      </c>
      <c r="B134" s="1" t="s">
        <v>40</v>
      </c>
      <c r="C134" s="19" t="str">
        <f>'[1]MGN Liner Weekly Avail - 14 wks'!A186</f>
        <v>Heuchera Blackberry</v>
      </c>
      <c r="D134" s="19" t="str">
        <f>'[1]MGN Liner Weekly Avail - 14 wks'!B186</f>
        <v>G00425</v>
      </c>
      <c r="E134" s="1">
        <v>72</v>
      </c>
      <c r="F134" s="26">
        <v>0.18</v>
      </c>
      <c r="G134" s="72">
        <v>1.75</v>
      </c>
      <c r="H134" s="72">
        <f t="shared" si="8"/>
        <v>138.96</v>
      </c>
      <c r="I134" s="1" t="s">
        <v>111</v>
      </c>
      <c r="J134" s="31"/>
      <c r="K134" s="31"/>
      <c r="L134" s="11">
        <f t="shared" si="11"/>
        <v>0</v>
      </c>
      <c r="M134" s="31"/>
      <c r="N134" s="11">
        <f>'[1]MGN Liner Weekly Avail - 16 wks'!C186</f>
        <v>0</v>
      </c>
      <c r="O134" s="11">
        <f>'[1]MGN Liner Weekly Avail - 16 wks'!D186+'[1]MGN Liner Weekly Avail - 16 wks'!E186</f>
        <v>0</v>
      </c>
      <c r="P134" s="11">
        <f>'[1]MGN Liner Weekly Avail - 16 wks'!F186+'[1]MGN Liner Weekly Avail - 16 wks'!G186+'[1]MGN Liner Weekly Avail - 16 wks'!H186</f>
        <v>0</v>
      </c>
      <c r="Q134" s="11">
        <f>'[1]MGN Liner Weekly Avail - 16 wks'!I186+'[1]MGN Liner Weekly Avail - 16 wks'!J186+'[1]MGN Liner Weekly Avail - 16 wks'!K186</f>
        <v>0</v>
      </c>
      <c r="R134" s="11">
        <f>'[1]MGN Liner Weekly Avail - 16 wks'!L186+'[1]MGN Liner Weekly Avail - 16 wks'!M186</f>
        <v>200</v>
      </c>
      <c r="S134" s="11">
        <f>'[1]MGN Liner Weekly Avail - 16 wks'!N186+'[1]MGN Liner Weekly Avail - 16 wks'!O186+'[1]MGN Liner Weekly Avail - 16 wks'!P186</f>
        <v>2100</v>
      </c>
      <c r="T134" s="11">
        <f>'[1]MGN Liner Weekly Avail - 16 wks'!Q186+'[1]MGN Liner Weekly Avail - 16 wks'!R186</f>
        <v>1000</v>
      </c>
      <c r="U134" s="11">
        <f>'[1]MGN Liner Weekly Avail - 16 wks'!S186+'[1]MGN Liner Weekly Avail - 16 wks'!T186</f>
        <v>0</v>
      </c>
      <c r="V134" s="11">
        <f>'[1]MGN Liner Weekly Avail - 16 wks'!U186+'[1]MGN Liner Weekly Avail - 16 wks'!V186</f>
        <v>0</v>
      </c>
      <c r="W134" s="11">
        <f>'[1]MGN Liner Weekly Avail - 16 wks'!W186+'[1]MGN Liner Weekly Avail - 16 wks'!X186</f>
        <v>0</v>
      </c>
      <c r="X134" s="58">
        <f>'[1]MGN Liner Weekly Avail - 16 wks'!Y186+'[1]MGN Liner Weekly Avail - 16 wks'!Z186+'[1]MGN Liner Weekly Avail - 16 wks'!AA186</f>
        <v>1500</v>
      </c>
      <c r="Y134" s="56">
        <f t="shared" si="15"/>
        <v>4800</v>
      </c>
      <c r="Z134" s="46"/>
      <c r="AA134" s="41" t="s">
        <v>40</v>
      </c>
      <c r="AB134" s="28">
        <f t="shared" si="16"/>
        <v>8400</v>
      </c>
    </row>
    <row r="135" spans="1:28" ht="12.75" x14ac:dyDescent="0.2">
      <c r="A135" s="44" t="s">
        <v>6</v>
      </c>
      <c r="B135" s="1" t="s">
        <v>40</v>
      </c>
      <c r="C135" s="19" t="str">
        <f>'[1]MGN Liner Weekly Avail - 14 wks'!A187</f>
        <v>Heuchera Boysenberry</v>
      </c>
      <c r="D135" s="19" t="str">
        <f>'[1]MGN Liner Weekly Avail - 14 wks'!B187</f>
        <v>G00426</v>
      </c>
      <c r="E135" s="1">
        <v>72</v>
      </c>
      <c r="F135" s="26">
        <v>0.18</v>
      </c>
      <c r="G135" s="72">
        <v>1.75</v>
      </c>
      <c r="H135" s="72">
        <f t="shared" si="8"/>
        <v>138.96</v>
      </c>
      <c r="I135" s="1" t="s">
        <v>111</v>
      </c>
      <c r="J135" s="31"/>
      <c r="K135" s="31"/>
      <c r="L135" s="11">
        <f t="shared" si="11"/>
        <v>0</v>
      </c>
      <c r="M135" s="31"/>
      <c r="N135" s="11">
        <f>'[1]MGN Liner Weekly Avail - 16 wks'!C187</f>
        <v>0</v>
      </c>
      <c r="O135" s="11">
        <f>'[1]MGN Liner Weekly Avail - 16 wks'!D187+'[1]MGN Liner Weekly Avail - 16 wks'!E187</f>
        <v>0</v>
      </c>
      <c r="P135" s="11">
        <f>'[1]MGN Liner Weekly Avail - 16 wks'!F187+'[1]MGN Liner Weekly Avail - 16 wks'!G187+'[1]MGN Liner Weekly Avail - 16 wks'!H187</f>
        <v>300</v>
      </c>
      <c r="Q135" s="11">
        <f>'[1]MGN Liner Weekly Avail - 16 wks'!I187+'[1]MGN Liner Weekly Avail - 16 wks'!J187+'[1]MGN Liner Weekly Avail - 16 wks'!K187</f>
        <v>1600</v>
      </c>
      <c r="R135" s="11">
        <f>'[1]MGN Liner Weekly Avail - 16 wks'!L187+'[1]MGN Liner Weekly Avail - 16 wks'!M187</f>
        <v>1000</v>
      </c>
      <c r="S135" s="11">
        <f>'[1]MGN Liner Weekly Avail - 16 wks'!N187+'[1]MGN Liner Weekly Avail - 16 wks'!O187+'[1]MGN Liner Weekly Avail - 16 wks'!P187</f>
        <v>300</v>
      </c>
      <c r="T135" s="11">
        <f>'[1]MGN Liner Weekly Avail - 16 wks'!Q187+'[1]MGN Liner Weekly Avail - 16 wks'!R187</f>
        <v>600</v>
      </c>
      <c r="U135" s="11">
        <f>'[1]MGN Liner Weekly Avail - 16 wks'!S187+'[1]MGN Liner Weekly Avail - 16 wks'!T187</f>
        <v>0</v>
      </c>
      <c r="V135" s="11">
        <f>'[1]MGN Liner Weekly Avail - 16 wks'!U187+'[1]MGN Liner Weekly Avail - 16 wks'!V187</f>
        <v>0</v>
      </c>
      <c r="W135" s="11">
        <f>'[1]MGN Liner Weekly Avail - 16 wks'!W187+'[1]MGN Liner Weekly Avail - 16 wks'!X187</f>
        <v>0</v>
      </c>
      <c r="X135" s="58">
        <f>'[1]MGN Liner Weekly Avail - 16 wks'!Y187+'[1]MGN Liner Weekly Avail - 16 wks'!Z187+'[1]MGN Liner Weekly Avail - 16 wks'!AA187</f>
        <v>1500</v>
      </c>
      <c r="Y135" s="56">
        <f t="shared" si="15"/>
        <v>5300</v>
      </c>
      <c r="Z135" s="46"/>
      <c r="AA135" s="41" t="s">
        <v>40</v>
      </c>
      <c r="AB135" s="28">
        <f t="shared" si="16"/>
        <v>9275</v>
      </c>
    </row>
    <row r="136" spans="1:28" ht="12.75" x14ac:dyDescent="0.2">
      <c r="A136" s="44" t="s">
        <v>6</v>
      </c>
      <c r="B136" s="1" t="s">
        <v>40</v>
      </c>
      <c r="C136" s="19" t="str">
        <f>'[1]MGN Liner Weekly Avail - 14 wks'!A188</f>
        <v>Heuchera Caramel</v>
      </c>
      <c r="D136" s="19" t="str">
        <f>'[1]MGN Liner Weekly Avail - 14 wks'!B188</f>
        <v>G00414</v>
      </c>
      <c r="E136" s="1">
        <v>72</v>
      </c>
      <c r="F136" s="26">
        <v>0.15</v>
      </c>
      <c r="G136" s="72">
        <v>1.72</v>
      </c>
      <c r="H136" s="72">
        <f t="shared" si="8"/>
        <v>134.64000000000001</v>
      </c>
      <c r="I136" s="1" t="s">
        <v>111</v>
      </c>
      <c r="J136" s="31"/>
      <c r="K136" s="31"/>
      <c r="L136" s="11">
        <f t="shared" si="11"/>
        <v>0</v>
      </c>
      <c r="M136" s="31"/>
      <c r="N136" s="11">
        <f>'[1]MGN Liner Weekly Avail - 16 wks'!C188</f>
        <v>0</v>
      </c>
      <c r="O136" s="11">
        <f>'[1]MGN Liner Weekly Avail - 16 wks'!D188+'[1]MGN Liner Weekly Avail - 16 wks'!E188</f>
        <v>0</v>
      </c>
      <c r="P136" s="11">
        <f>'[1]MGN Liner Weekly Avail - 16 wks'!F188+'[1]MGN Liner Weekly Avail - 16 wks'!G188+'[1]MGN Liner Weekly Avail - 16 wks'!H188</f>
        <v>2000</v>
      </c>
      <c r="Q136" s="11">
        <f>'[1]MGN Liner Weekly Avail - 16 wks'!I188+'[1]MGN Liner Weekly Avail - 16 wks'!J188+'[1]MGN Liner Weekly Avail - 16 wks'!K188</f>
        <v>4475</v>
      </c>
      <c r="R136" s="11">
        <f>'[1]MGN Liner Weekly Avail - 16 wks'!L188+'[1]MGN Liner Weekly Avail - 16 wks'!M188</f>
        <v>0</v>
      </c>
      <c r="S136" s="11">
        <f>'[1]MGN Liner Weekly Avail - 16 wks'!N188+'[1]MGN Liner Weekly Avail - 16 wks'!O188+'[1]MGN Liner Weekly Avail - 16 wks'!P188</f>
        <v>5000</v>
      </c>
      <c r="T136" s="11">
        <f>'[1]MGN Liner Weekly Avail - 16 wks'!Q188+'[1]MGN Liner Weekly Avail - 16 wks'!R188</f>
        <v>4300</v>
      </c>
      <c r="U136" s="11">
        <f>'[1]MGN Liner Weekly Avail - 16 wks'!S188+'[1]MGN Liner Weekly Avail - 16 wks'!T188</f>
        <v>4200</v>
      </c>
      <c r="V136" s="11">
        <f>'[1]MGN Liner Weekly Avail - 16 wks'!U188+'[1]MGN Liner Weekly Avail - 16 wks'!V188</f>
        <v>4000</v>
      </c>
      <c r="W136" s="11">
        <f>'[1]MGN Liner Weekly Avail - 16 wks'!W188+'[1]MGN Liner Weekly Avail - 16 wks'!X188</f>
        <v>0</v>
      </c>
      <c r="X136" s="58">
        <f>'[1]MGN Liner Weekly Avail - 16 wks'!Y188+'[1]MGN Liner Weekly Avail - 16 wks'!Z188+'[1]MGN Liner Weekly Avail - 16 wks'!AA188</f>
        <v>21000</v>
      </c>
      <c r="Y136" s="56">
        <f t="shared" si="15"/>
        <v>44975</v>
      </c>
      <c r="Z136" s="46"/>
      <c r="AA136" s="41" t="s">
        <v>40</v>
      </c>
      <c r="AB136" s="28">
        <f t="shared" si="16"/>
        <v>77357</v>
      </c>
    </row>
    <row r="137" spans="1:28" ht="12.75" x14ac:dyDescent="0.2">
      <c r="A137" s="44" t="s">
        <v>6</v>
      </c>
      <c r="B137" s="1" t="s">
        <v>40</v>
      </c>
      <c r="C137" s="19" t="str">
        <f>'[1]MGN Liner Weekly Avail - 14 wks'!A189</f>
        <v>Heuchera Cherryberry</v>
      </c>
      <c r="D137" s="19" t="str">
        <f>'[1]MGN Liner Weekly Avail - 14 wks'!B189</f>
        <v>G00427</v>
      </c>
      <c r="E137" s="1">
        <v>72</v>
      </c>
      <c r="F137" s="26">
        <v>0.18</v>
      </c>
      <c r="G137" s="72">
        <v>1.75</v>
      </c>
      <c r="H137" s="72">
        <f t="shared" si="8"/>
        <v>138.96</v>
      </c>
      <c r="I137" s="1" t="s">
        <v>111</v>
      </c>
      <c r="J137" s="31"/>
      <c r="K137" s="31"/>
      <c r="L137" s="11">
        <f t="shared" si="11"/>
        <v>0</v>
      </c>
      <c r="M137" s="31"/>
      <c r="N137" s="11">
        <f>'[1]MGN Liner Weekly Avail - 16 wks'!C189</f>
        <v>0</v>
      </c>
      <c r="O137" s="11">
        <v>0</v>
      </c>
      <c r="P137" s="11">
        <f>'[1]MGN Liner Weekly Avail - 16 wks'!F189+'[1]MGN Liner Weekly Avail - 16 wks'!G189+'[1]MGN Liner Weekly Avail - 16 wks'!H189</f>
        <v>750</v>
      </c>
      <c r="Q137" s="11">
        <f>'[1]MGN Liner Weekly Avail - 16 wks'!I189+'[1]MGN Liner Weekly Avail - 16 wks'!J189+'[1]MGN Liner Weekly Avail - 16 wks'!K189</f>
        <v>0</v>
      </c>
      <c r="R137" s="11">
        <f>'[1]MGN Liner Weekly Avail - 16 wks'!L189+'[1]MGN Liner Weekly Avail - 16 wks'!M189</f>
        <v>1000</v>
      </c>
      <c r="S137" s="11">
        <f>'[1]MGN Liner Weekly Avail - 16 wks'!N189+'[1]MGN Liner Weekly Avail - 16 wks'!O189+'[1]MGN Liner Weekly Avail - 16 wks'!P189</f>
        <v>0</v>
      </c>
      <c r="T137" s="11">
        <f>'[1]MGN Liner Weekly Avail - 16 wks'!Q189+'[1]MGN Liner Weekly Avail - 16 wks'!R189</f>
        <v>1000</v>
      </c>
      <c r="U137" s="11">
        <f>'[1]MGN Liner Weekly Avail - 16 wks'!S189+'[1]MGN Liner Weekly Avail - 16 wks'!T189</f>
        <v>0</v>
      </c>
      <c r="V137" s="11">
        <f>'[1]MGN Liner Weekly Avail - 16 wks'!U189+'[1]MGN Liner Weekly Avail - 16 wks'!V189</f>
        <v>0</v>
      </c>
      <c r="W137" s="11">
        <f>'[1]MGN Liner Weekly Avail - 16 wks'!W189+'[1]MGN Liner Weekly Avail - 16 wks'!X189</f>
        <v>0</v>
      </c>
      <c r="X137" s="58">
        <f>'[1]MGN Liner Weekly Avail - 16 wks'!Y189+'[1]MGN Liner Weekly Avail - 16 wks'!Z189+'[1]MGN Liner Weekly Avail - 16 wks'!AA189</f>
        <v>1000</v>
      </c>
      <c r="Y137" s="56">
        <f t="shared" si="15"/>
        <v>3750</v>
      </c>
      <c r="Z137" s="46"/>
      <c r="AA137" s="41" t="s">
        <v>40</v>
      </c>
      <c r="AB137" s="28">
        <f t="shared" si="16"/>
        <v>6562.5</v>
      </c>
    </row>
    <row r="138" spans="1:28" ht="12.75" x14ac:dyDescent="0.2">
      <c r="A138" s="44" t="s">
        <v>6</v>
      </c>
      <c r="B138" s="1" t="s">
        <v>40</v>
      </c>
      <c r="C138" s="19" t="str">
        <f>'[1]MGN Liner Weekly Avail - 14 wks'!A190</f>
        <v>Heuchera Citronelle</v>
      </c>
      <c r="D138" s="19" t="str">
        <f>'[1]MGN Liner Weekly Avail - 14 wks'!B190</f>
        <v>G01191</v>
      </c>
      <c r="E138" s="1">
        <v>72</v>
      </c>
      <c r="F138" s="26">
        <v>0.15</v>
      </c>
      <c r="G138" s="72">
        <v>1.72</v>
      </c>
      <c r="H138" s="72">
        <f t="shared" ref="H138:H201" si="17">IFERROR((E138*F138)+(E138*G138),0)</f>
        <v>134.64000000000001</v>
      </c>
      <c r="I138" s="1" t="s">
        <v>111</v>
      </c>
      <c r="J138" s="31"/>
      <c r="K138" s="31"/>
      <c r="L138" s="11">
        <f t="shared" si="11"/>
        <v>0</v>
      </c>
      <c r="M138" s="31"/>
      <c r="N138" s="11">
        <f>'[1]MGN Liner Weekly Avail - 16 wks'!C190</f>
        <v>0</v>
      </c>
      <c r="O138" s="11">
        <f>'[1]MGN Liner Weekly Avail - 16 wks'!D190+'[1]MGN Liner Weekly Avail - 16 wks'!E190</f>
        <v>0</v>
      </c>
      <c r="P138" s="11">
        <f>'[1]MGN Liner Weekly Avail - 16 wks'!F190+'[1]MGN Liner Weekly Avail - 16 wks'!G190+'[1]MGN Liner Weekly Avail - 16 wks'!H190</f>
        <v>0</v>
      </c>
      <c r="Q138" s="11">
        <f>'[1]MGN Liner Weekly Avail - 16 wks'!I190+'[1]MGN Liner Weekly Avail - 16 wks'!J190+'[1]MGN Liner Weekly Avail - 16 wks'!K190</f>
        <v>1675</v>
      </c>
      <c r="R138" s="11">
        <f>'[1]MGN Liner Weekly Avail - 16 wks'!L190+'[1]MGN Liner Weekly Avail - 16 wks'!M190</f>
        <v>1000</v>
      </c>
      <c r="S138" s="11">
        <f>'[1]MGN Liner Weekly Avail - 16 wks'!N190+'[1]MGN Liner Weekly Avail - 16 wks'!O190+'[1]MGN Liner Weekly Avail - 16 wks'!P190</f>
        <v>12650</v>
      </c>
      <c r="T138" s="11">
        <f>'[1]MGN Liner Weekly Avail - 16 wks'!Q190+'[1]MGN Liner Weekly Avail - 16 wks'!R190</f>
        <v>650</v>
      </c>
      <c r="U138" s="11">
        <f>'[1]MGN Liner Weekly Avail - 16 wks'!S190+'[1]MGN Liner Weekly Avail - 16 wks'!T190</f>
        <v>0</v>
      </c>
      <c r="V138" s="11">
        <f>'[1]MGN Liner Weekly Avail - 16 wks'!U190+'[1]MGN Liner Weekly Avail - 16 wks'!V190</f>
        <v>5000</v>
      </c>
      <c r="W138" s="11">
        <f>'[1]MGN Liner Weekly Avail - 16 wks'!W190+'[1]MGN Liner Weekly Avail - 16 wks'!X190</f>
        <v>3000</v>
      </c>
      <c r="X138" s="58">
        <f>'[1]MGN Liner Weekly Avail - 16 wks'!Y190+'[1]MGN Liner Weekly Avail - 16 wks'!Z190+'[1]MGN Liner Weekly Avail - 16 wks'!AA190</f>
        <v>7500</v>
      </c>
      <c r="Y138" s="56">
        <f t="shared" si="15"/>
        <v>31475</v>
      </c>
      <c r="Z138" s="46"/>
      <c r="AA138" s="41" t="s">
        <v>40</v>
      </c>
      <c r="AB138" s="28">
        <f t="shared" si="16"/>
        <v>54137</v>
      </c>
    </row>
    <row r="139" spans="1:28" ht="12.75" x14ac:dyDescent="0.2">
      <c r="A139" s="44" t="s">
        <v>6</v>
      </c>
      <c r="B139" s="1" t="s">
        <v>40</v>
      </c>
      <c r="C139" s="19" t="str">
        <f>'[1]MGN Liner Weekly Avail - 14 wks'!A191</f>
        <v>Heuchera Coralberry</v>
      </c>
      <c r="D139" s="19" t="str">
        <f>'[1]MGN Liner Weekly Avail - 14 wks'!B191</f>
        <v>G00417</v>
      </c>
      <c r="E139" s="1">
        <v>72</v>
      </c>
      <c r="F139" s="26">
        <v>0.18</v>
      </c>
      <c r="G139" s="72">
        <v>1.75</v>
      </c>
      <c r="H139" s="72">
        <f t="shared" si="17"/>
        <v>138.96</v>
      </c>
      <c r="I139" s="1" t="s">
        <v>111</v>
      </c>
      <c r="J139" s="31"/>
      <c r="K139" s="31"/>
      <c r="L139" s="11">
        <f t="shared" si="11"/>
        <v>0</v>
      </c>
      <c r="M139" s="31"/>
      <c r="N139" s="11">
        <f>'[1]MGN Liner Weekly Avail - 16 wks'!C191</f>
        <v>0</v>
      </c>
      <c r="O139" s="11">
        <f>'[1]MGN Liner Weekly Avail - 16 wks'!D191+'[1]MGN Liner Weekly Avail - 16 wks'!E191</f>
        <v>0</v>
      </c>
      <c r="P139" s="11">
        <f>'[1]MGN Liner Weekly Avail - 16 wks'!F191+'[1]MGN Liner Weekly Avail - 16 wks'!G191+'[1]MGN Liner Weekly Avail - 16 wks'!H191</f>
        <v>200</v>
      </c>
      <c r="Q139" s="11">
        <f>'[1]MGN Liner Weekly Avail - 16 wks'!I191+'[1]MGN Liner Weekly Avail - 16 wks'!J191+'[1]MGN Liner Weekly Avail - 16 wks'!K191</f>
        <v>1850</v>
      </c>
      <c r="R139" s="11">
        <f>'[1]MGN Liner Weekly Avail - 16 wks'!L191+'[1]MGN Liner Weekly Avail - 16 wks'!M191</f>
        <v>0</v>
      </c>
      <c r="S139" s="11">
        <f>'[1]MGN Liner Weekly Avail - 16 wks'!N191+'[1]MGN Liner Weekly Avail - 16 wks'!O191+'[1]MGN Liner Weekly Avail - 16 wks'!P191</f>
        <v>16200</v>
      </c>
      <c r="T139" s="11">
        <f>'[1]MGN Liner Weekly Avail - 16 wks'!Q191+'[1]MGN Liner Weekly Avail - 16 wks'!R191</f>
        <v>800</v>
      </c>
      <c r="U139" s="11">
        <f>'[1]MGN Liner Weekly Avail - 16 wks'!S191+'[1]MGN Liner Weekly Avail - 16 wks'!T191</f>
        <v>0</v>
      </c>
      <c r="V139" s="11">
        <f>'[1]MGN Liner Weekly Avail - 16 wks'!U191+'[1]MGN Liner Weekly Avail - 16 wks'!V191</f>
        <v>0</v>
      </c>
      <c r="W139" s="11">
        <f>'[1]MGN Liner Weekly Avail - 16 wks'!W191+'[1]MGN Liner Weekly Avail - 16 wks'!X191</f>
        <v>0</v>
      </c>
      <c r="X139" s="58">
        <f>'[1]MGN Liner Weekly Avail - 16 wks'!Y191+'[1]MGN Liner Weekly Avail - 16 wks'!Z191+'[1]MGN Liner Weekly Avail - 16 wks'!AA191</f>
        <v>5050</v>
      </c>
      <c r="Y139" s="56">
        <f t="shared" si="15"/>
        <v>24100</v>
      </c>
      <c r="Z139" s="46"/>
      <c r="AA139" s="41" t="s">
        <v>40</v>
      </c>
      <c r="AB139" s="28">
        <f t="shared" si="16"/>
        <v>42175</v>
      </c>
    </row>
    <row r="140" spans="1:28" ht="12.75" x14ac:dyDescent="0.2">
      <c r="A140" s="44" t="s">
        <v>6</v>
      </c>
      <c r="B140" s="1" t="s">
        <v>40</v>
      </c>
      <c r="C140" s="19" t="str">
        <f>'[1]MGN Liner Weekly Avail - 14 wks'!A192</f>
        <v>Heuchera Cranberry</v>
      </c>
      <c r="D140" s="19" t="str">
        <f>'[1]MGN Liner Weekly Avail - 14 wks'!B192</f>
        <v>G00429</v>
      </c>
      <c r="E140" s="1">
        <v>72</v>
      </c>
      <c r="F140" s="26">
        <v>0.18</v>
      </c>
      <c r="G140" s="72">
        <v>1.75</v>
      </c>
      <c r="H140" s="72">
        <f t="shared" si="17"/>
        <v>138.96</v>
      </c>
      <c r="I140" s="1" t="s">
        <v>111</v>
      </c>
      <c r="J140" s="31"/>
      <c r="K140" s="31"/>
      <c r="L140" s="11">
        <f t="shared" si="11"/>
        <v>0</v>
      </c>
      <c r="M140" s="31"/>
      <c r="N140" s="11">
        <f>'[1]MGN Liner Weekly Avail - 16 wks'!C192</f>
        <v>0</v>
      </c>
      <c r="O140" s="11">
        <v>0</v>
      </c>
      <c r="P140" s="11">
        <f>'[1]MGN Liner Weekly Avail - 16 wks'!F192+'[1]MGN Liner Weekly Avail - 16 wks'!G192+'[1]MGN Liner Weekly Avail - 16 wks'!H192</f>
        <v>300</v>
      </c>
      <c r="Q140" s="11">
        <f>'[1]MGN Liner Weekly Avail - 16 wks'!I192+'[1]MGN Liner Weekly Avail - 16 wks'!J192+'[1]MGN Liner Weekly Avail - 16 wks'!K192</f>
        <v>0</v>
      </c>
      <c r="R140" s="11">
        <f>'[1]MGN Liner Weekly Avail - 16 wks'!L192+'[1]MGN Liner Weekly Avail - 16 wks'!M192</f>
        <v>0</v>
      </c>
      <c r="S140" s="11">
        <f>'[1]MGN Liner Weekly Avail - 16 wks'!N192+'[1]MGN Liner Weekly Avail - 16 wks'!O192+'[1]MGN Liner Weekly Avail - 16 wks'!P192</f>
        <v>5000</v>
      </c>
      <c r="T140" s="11">
        <f>'[1]MGN Liner Weekly Avail - 16 wks'!Q192+'[1]MGN Liner Weekly Avail - 16 wks'!R192</f>
        <v>1000</v>
      </c>
      <c r="U140" s="11">
        <f>'[1]MGN Liner Weekly Avail - 16 wks'!S192+'[1]MGN Liner Weekly Avail - 16 wks'!T192</f>
        <v>0</v>
      </c>
      <c r="V140" s="11">
        <f>'[1]MGN Liner Weekly Avail - 16 wks'!U192+'[1]MGN Liner Weekly Avail - 16 wks'!V192</f>
        <v>0</v>
      </c>
      <c r="W140" s="11">
        <f>'[1]MGN Liner Weekly Avail - 16 wks'!W192+'[1]MGN Liner Weekly Avail - 16 wks'!X192</f>
        <v>0</v>
      </c>
      <c r="X140" s="58">
        <f>'[1]MGN Liner Weekly Avail - 16 wks'!Y192+'[1]MGN Liner Weekly Avail - 16 wks'!Z192+'[1]MGN Liner Weekly Avail - 16 wks'!AA192</f>
        <v>1000</v>
      </c>
      <c r="Y140" s="56">
        <f t="shared" si="15"/>
        <v>7300</v>
      </c>
      <c r="Z140" s="46"/>
      <c r="AA140" s="41" t="s">
        <v>40</v>
      </c>
      <c r="AB140" s="28">
        <f t="shared" si="16"/>
        <v>12775</v>
      </c>
    </row>
    <row r="141" spans="1:28" ht="12.75" x14ac:dyDescent="0.2">
      <c r="A141" s="44" t="s">
        <v>6</v>
      </c>
      <c r="B141" s="1" t="s">
        <v>40</v>
      </c>
      <c r="C141" s="19" t="str">
        <f>'[1]MGN Liner Weekly Avail - 14 wks'!A193</f>
        <v>Heuchera Dark Secret</v>
      </c>
      <c r="D141" s="19" t="str">
        <f>'[1]MGN Liner Weekly Avail - 14 wks'!B193</f>
        <v>G00418</v>
      </c>
      <c r="E141" s="1">
        <v>72</v>
      </c>
      <c r="F141" s="26">
        <v>0.1</v>
      </c>
      <c r="G141" s="72">
        <v>1.75</v>
      </c>
      <c r="H141" s="72">
        <f t="shared" si="17"/>
        <v>133.19999999999999</v>
      </c>
      <c r="I141" s="1" t="s">
        <v>111</v>
      </c>
      <c r="J141" s="31"/>
      <c r="K141" s="31"/>
      <c r="L141" s="11">
        <f t="shared" si="11"/>
        <v>0</v>
      </c>
      <c r="M141" s="31"/>
      <c r="N141" s="11">
        <f>'[1]MGN Liner Weekly Avail - 16 wks'!C193</f>
        <v>0</v>
      </c>
      <c r="O141" s="11">
        <f>'[1]MGN Liner Weekly Avail - 16 wks'!D193+'[1]MGN Liner Weekly Avail - 16 wks'!E193</f>
        <v>0</v>
      </c>
      <c r="P141" s="11">
        <f>'[1]MGN Liner Weekly Avail - 16 wks'!F193+'[1]MGN Liner Weekly Avail - 16 wks'!G193+'[1]MGN Liner Weekly Avail - 16 wks'!H193</f>
        <v>0</v>
      </c>
      <c r="Q141" s="11">
        <f>'[1]MGN Liner Weekly Avail - 16 wks'!I193+'[1]MGN Liner Weekly Avail - 16 wks'!J193+'[1]MGN Liner Weekly Avail - 16 wks'!K193</f>
        <v>0</v>
      </c>
      <c r="R141" s="11">
        <f>'[1]MGN Liner Weekly Avail - 16 wks'!L193+'[1]MGN Liner Weekly Avail - 16 wks'!M193</f>
        <v>0</v>
      </c>
      <c r="S141" s="11">
        <f>'[1]MGN Liner Weekly Avail - 16 wks'!N193+'[1]MGN Liner Weekly Avail - 16 wks'!O193+'[1]MGN Liner Weekly Avail - 16 wks'!P193</f>
        <v>0</v>
      </c>
      <c r="T141" s="11">
        <f>'[1]MGN Liner Weekly Avail - 16 wks'!Q193+'[1]MGN Liner Weekly Avail - 16 wks'!R193</f>
        <v>0</v>
      </c>
      <c r="U141" s="11">
        <f>'[1]MGN Liner Weekly Avail - 16 wks'!S193+'[1]MGN Liner Weekly Avail - 16 wks'!T193</f>
        <v>0</v>
      </c>
      <c r="V141" s="11">
        <f>'[1]MGN Liner Weekly Avail - 16 wks'!U193+'[1]MGN Liner Weekly Avail - 16 wks'!V193</f>
        <v>0</v>
      </c>
      <c r="W141" s="11">
        <f>'[1]MGN Liner Weekly Avail - 16 wks'!W193+'[1]MGN Liner Weekly Avail - 16 wks'!X193</f>
        <v>0</v>
      </c>
      <c r="X141" s="58">
        <f>'[1]MGN Liner Weekly Avail - 16 wks'!Y193+'[1]MGN Liner Weekly Avail - 16 wks'!Z193+'[1]MGN Liner Weekly Avail - 16 wks'!AA193</f>
        <v>3000</v>
      </c>
      <c r="Y141" s="56">
        <f t="shared" si="15"/>
        <v>3000</v>
      </c>
      <c r="Z141" s="46"/>
      <c r="AA141" s="41" t="s">
        <v>40</v>
      </c>
      <c r="AB141" s="28">
        <f t="shared" si="16"/>
        <v>5250</v>
      </c>
    </row>
    <row r="142" spans="1:28" ht="12.75" x14ac:dyDescent="0.2">
      <c r="A142" s="44" t="s">
        <v>6</v>
      </c>
      <c r="B142" s="1" t="s">
        <v>40</v>
      </c>
      <c r="C142" s="19" t="str">
        <f>'[1]MGN Liner Weekly Avail - 14 wks'!A194</f>
        <v>Heuchera Eternal Flame</v>
      </c>
      <c r="D142" s="19" t="str">
        <f>'[1]MGN Liner Weekly Avail - 14 wks'!B194</f>
        <v>G02096</v>
      </c>
      <c r="E142" s="1">
        <v>72</v>
      </c>
      <c r="F142" s="26">
        <v>0.2</v>
      </c>
      <c r="G142" s="72">
        <v>1.77</v>
      </c>
      <c r="H142" s="72">
        <f t="shared" si="17"/>
        <v>141.84</v>
      </c>
      <c r="I142" s="1" t="s">
        <v>111</v>
      </c>
      <c r="J142" s="31"/>
      <c r="K142" s="31"/>
      <c r="L142" s="11">
        <f t="shared" si="11"/>
        <v>0</v>
      </c>
      <c r="M142" s="31"/>
      <c r="N142" s="11">
        <f>'[1]MGN Liner Weekly Avail - 16 wks'!C194</f>
        <v>0</v>
      </c>
      <c r="O142" s="11">
        <f>'[1]MGN Liner Weekly Avail - 16 wks'!D194+'[1]MGN Liner Weekly Avail - 16 wks'!E194</f>
        <v>0</v>
      </c>
      <c r="P142" s="11">
        <f>'[1]MGN Liner Weekly Avail - 16 wks'!F194+'[1]MGN Liner Weekly Avail - 16 wks'!G194+'[1]MGN Liner Weekly Avail - 16 wks'!H194</f>
        <v>0</v>
      </c>
      <c r="Q142" s="11">
        <f>'[1]MGN Liner Weekly Avail - 16 wks'!I194+'[1]MGN Liner Weekly Avail - 16 wks'!J194+'[1]MGN Liner Weekly Avail - 16 wks'!K194</f>
        <v>0</v>
      </c>
      <c r="R142" s="11">
        <f>'[1]MGN Liner Weekly Avail - 16 wks'!L194+'[1]MGN Liner Weekly Avail - 16 wks'!M194</f>
        <v>0</v>
      </c>
      <c r="S142" s="11">
        <f>'[1]MGN Liner Weekly Avail - 16 wks'!N194+'[1]MGN Liner Weekly Avail - 16 wks'!O194+'[1]MGN Liner Weekly Avail - 16 wks'!P194</f>
        <v>400</v>
      </c>
      <c r="T142" s="11">
        <f>'[1]MGN Liner Weekly Avail - 16 wks'!Q194+'[1]MGN Liner Weekly Avail - 16 wks'!R194</f>
        <v>0</v>
      </c>
      <c r="U142" s="11">
        <f>'[1]MGN Liner Weekly Avail - 16 wks'!S194+'[1]MGN Liner Weekly Avail - 16 wks'!T194</f>
        <v>0</v>
      </c>
      <c r="V142" s="11">
        <f>'[1]MGN Liner Weekly Avail - 16 wks'!U194+'[1]MGN Liner Weekly Avail - 16 wks'!V194</f>
        <v>0</v>
      </c>
      <c r="W142" s="11">
        <f>'[1]MGN Liner Weekly Avail - 16 wks'!W194+'[1]MGN Liner Weekly Avail - 16 wks'!X194</f>
        <v>0</v>
      </c>
      <c r="X142" s="58">
        <f>'[1]MGN Liner Weekly Avail - 16 wks'!Y194+'[1]MGN Liner Weekly Avail - 16 wks'!Z194+'[1]MGN Liner Weekly Avail - 16 wks'!AA194</f>
        <v>0</v>
      </c>
      <c r="Y142" s="56">
        <f t="shared" si="15"/>
        <v>400</v>
      </c>
      <c r="Z142" s="46"/>
      <c r="AA142" s="41" t="s">
        <v>40</v>
      </c>
      <c r="AB142" s="28">
        <f t="shared" si="16"/>
        <v>708</v>
      </c>
    </row>
    <row r="143" spans="1:28" ht="12.75" x14ac:dyDescent="0.2">
      <c r="A143" s="44" t="s">
        <v>6</v>
      </c>
      <c r="B143" s="1" t="s">
        <v>40</v>
      </c>
      <c r="C143" s="19" t="str">
        <f>'[1]MGN Liner Weekly Avail - 14 wks'!A195</f>
        <v>Heuchera Frilly</v>
      </c>
      <c r="D143" s="19" t="str">
        <f>'[1]MGN Liner Weekly Avail - 14 wks'!B195</f>
        <v>G00420</v>
      </c>
      <c r="E143" s="1">
        <v>72</v>
      </c>
      <c r="F143" s="26">
        <v>0.35</v>
      </c>
      <c r="G143" s="72">
        <v>1.77</v>
      </c>
      <c r="H143" s="72">
        <f t="shared" si="17"/>
        <v>152.63999999999999</v>
      </c>
      <c r="I143" s="1" t="s">
        <v>111</v>
      </c>
      <c r="J143" s="31"/>
      <c r="K143" s="31"/>
      <c r="L143" s="11">
        <f t="shared" si="11"/>
        <v>0</v>
      </c>
      <c r="M143" s="31"/>
      <c r="N143" s="11">
        <f>'[1]MGN Liner Weekly Avail - 16 wks'!C195</f>
        <v>0</v>
      </c>
      <c r="O143" s="11">
        <f>'[1]MGN Liner Weekly Avail - 16 wks'!D195+'[1]MGN Liner Weekly Avail - 16 wks'!E195</f>
        <v>0</v>
      </c>
      <c r="P143" s="11">
        <f>'[1]MGN Liner Weekly Avail - 16 wks'!F195+'[1]MGN Liner Weekly Avail - 16 wks'!G195+'[1]MGN Liner Weekly Avail - 16 wks'!H195</f>
        <v>0</v>
      </c>
      <c r="Q143" s="11">
        <f>'[1]MGN Liner Weekly Avail - 16 wks'!I195+'[1]MGN Liner Weekly Avail - 16 wks'!J195+'[1]MGN Liner Weekly Avail - 16 wks'!K195</f>
        <v>0</v>
      </c>
      <c r="R143" s="11">
        <f>'[1]MGN Liner Weekly Avail - 16 wks'!L195+'[1]MGN Liner Weekly Avail - 16 wks'!M195</f>
        <v>0</v>
      </c>
      <c r="S143" s="11">
        <f>'[1]MGN Liner Weekly Avail - 16 wks'!N195+'[1]MGN Liner Weekly Avail - 16 wks'!O195+'[1]MGN Liner Weekly Avail - 16 wks'!P195</f>
        <v>0</v>
      </c>
      <c r="T143" s="11">
        <f>'[1]MGN Liner Weekly Avail - 16 wks'!Q195+'[1]MGN Liner Weekly Avail - 16 wks'!R195</f>
        <v>0</v>
      </c>
      <c r="U143" s="11">
        <f>'[1]MGN Liner Weekly Avail - 16 wks'!S195+'[1]MGN Liner Weekly Avail - 16 wks'!T195</f>
        <v>0</v>
      </c>
      <c r="V143" s="11">
        <f>'[1]MGN Liner Weekly Avail - 16 wks'!U195+'[1]MGN Liner Weekly Avail - 16 wks'!V195</f>
        <v>0</v>
      </c>
      <c r="W143" s="11">
        <f>'[1]MGN Liner Weekly Avail - 16 wks'!W195+'[1]MGN Liner Weekly Avail - 16 wks'!X195</f>
        <v>0</v>
      </c>
      <c r="X143" s="58">
        <f>'[1]MGN Liner Weekly Avail - 16 wks'!Y195+'[1]MGN Liner Weekly Avail - 16 wks'!Z195+'[1]MGN Liner Weekly Avail - 16 wks'!AA195</f>
        <v>0</v>
      </c>
      <c r="Y143" s="56">
        <f t="shared" si="15"/>
        <v>0</v>
      </c>
      <c r="Z143" s="46"/>
      <c r="AA143" s="41" t="s">
        <v>40</v>
      </c>
      <c r="AB143" s="28">
        <f t="shared" si="16"/>
        <v>0</v>
      </c>
    </row>
    <row r="144" spans="1:28" ht="12.75" x14ac:dyDescent="0.2">
      <c r="A144" s="44" t="s">
        <v>6</v>
      </c>
      <c r="B144" s="1" t="s">
        <v>40</v>
      </c>
      <c r="C144" s="19" t="str">
        <f>'[1]MGN Liner Weekly Avail - 14 wks'!A196</f>
        <v>Heuchera Frosted Violet</v>
      </c>
      <c r="D144" s="19" t="str">
        <f>'[1]MGN Liner Weekly Avail - 14 wks'!B196</f>
        <v>G00421</v>
      </c>
      <c r="E144" s="1">
        <v>72</v>
      </c>
      <c r="F144" s="26">
        <v>0.15</v>
      </c>
      <c r="G144" s="72">
        <v>1.72</v>
      </c>
      <c r="H144" s="72">
        <f t="shared" si="17"/>
        <v>134.64000000000001</v>
      </c>
      <c r="I144" s="1" t="s">
        <v>111</v>
      </c>
      <c r="J144" s="31"/>
      <c r="K144" s="31"/>
      <c r="L144" s="11">
        <f t="shared" si="11"/>
        <v>0</v>
      </c>
      <c r="M144" s="31"/>
      <c r="N144" s="11">
        <f>'[1]MGN Liner Weekly Avail - 16 wks'!C196</f>
        <v>0</v>
      </c>
      <c r="O144" s="11">
        <f>'[1]MGN Liner Weekly Avail - 16 wks'!D196+'[1]MGN Liner Weekly Avail - 16 wks'!E196</f>
        <v>0</v>
      </c>
      <c r="P144" s="11">
        <f>'[1]MGN Liner Weekly Avail - 16 wks'!F196+'[1]MGN Liner Weekly Avail - 16 wks'!G196+'[1]MGN Liner Weekly Avail - 16 wks'!H196</f>
        <v>640</v>
      </c>
      <c r="Q144" s="11">
        <f>'[1]MGN Liner Weekly Avail - 16 wks'!I196+'[1]MGN Liner Weekly Avail - 16 wks'!J196+'[1]MGN Liner Weekly Avail - 16 wks'!K196</f>
        <v>0</v>
      </c>
      <c r="R144" s="11">
        <f>'[1]MGN Liner Weekly Avail - 16 wks'!L196+'[1]MGN Liner Weekly Avail - 16 wks'!M196</f>
        <v>0</v>
      </c>
      <c r="S144" s="11">
        <f>'[1]MGN Liner Weekly Avail - 16 wks'!N196+'[1]MGN Liner Weekly Avail - 16 wks'!O196+'[1]MGN Liner Weekly Avail - 16 wks'!P196</f>
        <v>646</v>
      </c>
      <c r="T144" s="11">
        <f>'[1]MGN Liner Weekly Avail - 16 wks'!Q196+'[1]MGN Liner Weekly Avail - 16 wks'!R196</f>
        <v>0</v>
      </c>
      <c r="U144" s="11">
        <f>'[1]MGN Liner Weekly Avail - 16 wks'!S196+'[1]MGN Liner Weekly Avail - 16 wks'!T196</f>
        <v>0</v>
      </c>
      <c r="V144" s="11">
        <f>'[1]MGN Liner Weekly Avail - 16 wks'!U196+'[1]MGN Liner Weekly Avail - 16 wks'!V196</f>
        <v>0</v>
      </c>
      <c r="W144" s="11">
        <f>'[1]MGN Liner Weekly Avail - 16 wks'!W196+'[1]MGN Liner Weekly Avail - 16 wks'!X196</f>
        <v>0</v>
      </c>
      <c r="X144" s="58">
        <f>'[1]MGN Liner Weekly Avail - 16 wks'!Y196+'[1]MGN Liner Weekly Avail - 16 wks'!Z196+'[1]MGN Liner Weekly Avail - 16 wks'!AA196</f>
        <v>0</v>
      </c>
      <c r="Y144" s="56">
        <f t="shared" si="15"/>
        <v>1286</v>
      </c>
      <c r="Z144" s="46"/>
      <c r="AA144" s="41" t="s">
        <v>40</v>
      </c>
      <c r="AB144" s="28">
        <f t="shared" si="16"/>
        <v>2211.92</v>
      </c>
    </row>
    <row r="145" spans="1:28" ht="12.75" x14ac:dyDescent="0.2">
      <c r="A145" s="44" t="s">
        <v>6</v>
      </c>
      <c r="B145" s="1" t="s">
        <v>40</v>
      </c>
      <c r="C145" s="19" t="str">
        <f>'[1]MGN Liner Weekly Avail - 14 wks'!A197</f>
        <v>Heuchera Gojiberry</v>
      </c>
      <c r="D145" s="19" t="str">
        <f>'[1]MGN Liner Weekly Avail - 14 wks'!B197</f>
        <v>G00430</v>
      </c>
      <c r="E145" s="1">
        <v>72</v>
      </c>
      <c r="F145" s="26">
        <v>0.18</v>
      </c>
      <c r="G145" s="72">
        <v>1.75</v>
      </c>
      <c r="H145" s="72">
        <f t="shared" si="17"/>
        <v>138.96</v>
      </c>
      <c r="I145" s="1" t="s">
        <v>111</v>
      </c>
      <c r="J145" s="31"/>
      <c r="K145" s="31"/>
      <c r="L145" s="11">
        <f t="shared" ref="L145:L168" si="18">K145</f>
        <v>0</v>
      </c>
      <c r="M145" s="31"/>
      <c r="N145" s="11">
        <f>'[1]MGN Liner Weekly Avail - 16 wks'!C197</f>
        <v>0</v>
      </c>
      <c r="O145" s="11">
        <f>'[1]MGN Liner Weekly Avail - 16 wks'!D197+'[1]MGN Liner Weekly Avail - 16 wks'!E197</f>
        <v>0</v>
      </c>
      <c r="P145" s="11">
        <f>'[1]MGN Liner Weekly Avail - 16 wks'!F197+'[1]MGN Liner Weekly Avail - 16 wks'!G197+'[1]MGN Liner Weekly Avail - 16 wks'!H197</f>
        <v>0</v>
      </c>
      <c r="Q145" s="11">
        <f>'[1]MGN Liner Weekly Avail - 16 wks'!I197+'[1]MGN Liner Weekly Avail - 16 wks'!J197+'[1]MGN Liner Weekly Avail - 16 wks'!K197</f>
        <v>784</v>
      </c>
      <c r="R145" s="11">
        <f>'[1]MGN Liner Weekly Avail - 16 wks'!L197+'[1]MGN Liner Weekly Avail - 16 wks'!M197</f>
        <v>612</v>
      </c>
      <c r="S145" s="11">
        <f>'[1]MGN Liner Weekly Avail - 16 wks'!N197+'[1]MGN Liner Weekly Avail - 16 wks'!O197+'[1]MGN Liner Weekly Avail - 16 wks'!P197</f>
        <v>0</v>
      </c>
      <c r="T145" s="11">
        <f>'[1]MGN Liner Weekly Avail - 16 wks'!Q197+'[1]MGN Liner Weekly Avail - 16 wks'!R197</f>
        <v>600</v>
      </c>
      <c r="U145" s="11">
        <f>'[1]MGN Liner Weekly Avail - 16 wks'!S197+'[1]MGN Liner Weekly Avail - 16 wks'!T197</f>
        <v>712</v>
      </c>
      <c r="V145" s="11">
        <f>'[1]MGN Liner Weekly Avail - 16 wks'!U197+'[1]MGN Liner Weekly Avail - 16 wks'!V197</f>
        <v>784</v>
      </c>
      <c r="W145" s="11">
        <f>'[1]MGN Liner Weekly Avail - 16 wks'!W197+'[1]MGN Liner Weekly Avail - 16 wks'!X197</f>
        <v>0</v>
      </c>
      <c r="X145" s="58">
        <f>'[1]MGN Liner Weekly Avail - 16 wks'!Y197+'[1]MGN Liner Weekly Avail - 16 wks'!Z197+'[1]MGN Liner Weekly Avail - 16 wks'!AA197</f>
        <v>2500</v>
      </c>
      <c r="Y145" s="56">
        <f t="shared" si="15"/>
        <v>5992</v>
      </c>
      <c r="Z145" s="46"/>
      <c r="AA145" s="41" t="s">
        <v>40</v>
      </c>
      <c r="AB145" s="28">
        <f t="shared" si="16"/>
        <v>10486</v>
      </c>
    </row>
    <row r="146" spans="1:28" ht="12.75" x14ac:dyDescent="0.2">
      <c r="A146" s="44" t="s">
        <v>6</v>
      </c>
      <c r="B146" s="1" t="s">
        <v>40</v>
      </c>
      <c r="C146" s="19" t="str">
        <f>'[1]MGN Liner Weekly Avail - 14 wks'!A198</f>
        <v>Heuchera Green Spice</v>
      </c>
      <c r="D146" s="19" t="str">
        <f>'[1]MGN Liner Weekly Avail - 14 wks'!B198</f>
        <v>G00422</v>
      </c>
      <c r="E146" s="1">
        <v>72</v>
      </c>
      <c r="F146" s="26"/>
      <c r="G146" s="72">
        <v>1.74</v>
      </c>
      <c r="H146" s="72">
        <f t="shared" si="17"/>
        <v>125.28</v>
      </c>
      <c r="I146" s="1" t="s">
        <v>111</v>
      </c>
      <c r="J146" s="31"/>
      <c r="K146" s="31"/>
      <c r="L146" s="11">
        <f t="shared" si="18"/>
        <v>0</v>
      </c>
      <c r="M146" s="31"/>
      <c r="N146" s="11">
        <f>'[1]MGN Liner Weekly Avail - 16 wks'!C198</f>
        <v>0</v>
      </c>
      <c r="O146" s="11">
        <f>'[1]MGN Liner Weekly Avail - 16 wks'!D198+'[1]MGN Liner Weekly Avail - 16 wks'!E198</f>
        <v>0</v>
      </c>
      <c r="P146" s="11">
        <f>'[1]MGN Liner Weekly Avail - 16 wks'!F198+'[1]MGN Liner Weekly Avail - 16 wks'!G198+'[1]MGN Liner Weekly Avail - 16 wks'!H198</f>
        <v>640</v>
      </c>
      <c r="Q146" s="11">
        <f>'[1]MGN Liner Weekly Avail - 16 wks'!I198+'[1]MGN Liner Weekly Avail - 16 wks'!J198+'[1]MGN Liner Weekly Avail - 16 wks'!K198</f>
        <v>0</v>
      </c>
      <c r="R146" s="11">
        <f>'[1]MGN Liner Weekly Avail - 16 wks'!L198+'[1]MGN Liner Weekly Avail - 16 wks'!M198</f>
        <v>134</v>
      </c>
      <c r="S146" s="11">
        <f>'[1]MGN Liner Weekly Avail - 16 wks'!N198+'[1]MGN Liner Weekly Avail - 16 wks'!O198+'[1]MGN Liner Weekly Avail - 16 wks'!P198</f>
        <v>360</v>
      </c>
      <c r="T146" s="11">
        <f>'[1]MGN Liner Weekly Avail - 16 wks'!Q198+'[1]MGN Liner Weekly Avail - 16 wks'!R198</f>
        <v>450</v>
      </c>
      <c r="U146" s="11">
        <f>'[1]MGN Liner Weekly Avail - 16 wks'!S198+'[1]MGN Liner Weekly Avail - 16 wks'!T198</f>
        <v>0</v>
      </c>
      <c r="V146" s="11">
        <f>'[1]MGN Liner Weekly Avail - 16 wks'!U198+'[1]MGN Liner Weekly Avail - 16 wks'!V198</f>
        <v>0</v>
      </c>
      <c r="W146" s="11">
        <f>'[1]MGN Liner Weekly Avail - 16 wks'!W198+'[1]MGN Liner Weekly Avail - 16 wks'!X198</f>
        <v>700</v>
      </c>
      <c r="X146" s="58">
        <f>'[1]MGN Liner Weekly Avail - 16 wks'!Y198+'[1]MGN Liner Weekly Avail - 16 wks'!Z198+'[1]MGN Liner Weekly Avail - 16 wks'!AA198</f>
        <v>3500</v>
      </c>
      <c r="Y146" s="56">
        <f t="shared" si="15"/>
        <v>5784</v>
      </c>
      <c r="Z146" s="46"/>
      <c r="AA146" s="41" t="s">
        <v>40</v>
      </c>
      <c r="AB146" s="28">
        <f t="shared" si="16"/>
        <v>10064.16</v>
      </c>
    </row>
    <row r="147" spans="1:28" ht="12.75" x14ac:dyDescent="0.2">
      <c r="A147" s="44" t="s">
        <v>6</v>
      </c>
      <c r="B147" s="1" t="s">
        <v>40</v>
      </c>
      <c r="C147" s="19" t="str">
        <f>'[1]MGN Liner Weekly Avail - 14 wks'!A199</f>
        <v>Heuchera Guacamole</v>
      </c>
      <c r="D147" s="19" t="str">
        <f>'[1]MGN Liner Weekly Avail - 14 wks'!B199</f>
        <v>G00423</v>
      </c>
      <c r="E147" s="1">
        <v>72</v>
      </c>
      <c r="F147" s="26">
        <v>0.2</v>
      </c>
      <c r="G147" s="72">
        <v>1.74</v>
      </c>
      <c r="H147" s="72">
        <f t="shared" si="17"/>
        <v>139.68</v>
      </c>
      <c r="I147" s="1" t="s">
        <v>111</v>
      </c>
      <c r="J147" s="31"/>
      <c r="K147" s="31"/>
      <c r="L147" s="11">
        <f t="shared" si="18"/>
        <v>0</v>
      </c>
      <c r="M147" s="31"/>
      <c r="N147" s="11">
        <f>'[1]MGN Liner Weekly Avail - 16 wks'!C199</f>
        <v>0</v>
      </c>
      <c r="O147" s="11">
        <f>'[1]MGN Liner Weekly Avail - 16 wks'!D199+'[1]MGN Liner Weekly Avail - 16 wks'!E199</f>
        <v>0</v>
      </c>
      <c r="P147" s="11">
        <f>'[1]MGN Liner Weekly Avail - 16 wks'!F199+'[1]MGN Liner Weekly Avail - 16 wks'!G199+'[1]MGN Liner Weekly Avail - 16 wks'!H199</f>
        <v>568</v>
      </c>
      <c r="Q147" s="11">
        <f>'[1]MGN Liner Weekly Avail - 16 wks'!I199+'[1]MGN Liner Weekly Avail - 16 wks'!J199+'[1]MGN Liner Weekly Avail - 16 wks'!K199</f>
        <v>0</v>
      </c>
      <c r="R147" s="11">
        <f>'[1]MGN Liner Weekly Avail - 16 wks'!L199+'[1]MGN Liner Weekly Avail - 16 wks'!M199</f>
        <v>0</v>
      </c>
      <c r="S147" s="11">
        <f>'[1]MGN Liner Weekly Avail - 16 wks'!N199+'[1]MGN Liner Weekly Avail - 16 wks'!O199+'[1]MGN Liner Weekly Avail - 16 wks'!P199</f>
        <v>7000</v>
      </c>
      <c r="T147" s="11">
        <f>'[1]MGN Liner Weekly Avail - 16 wks'!Q199+'[1]MGN Liner Weekly Avail - 16 wks'!R199</f>
        <v>0</v>
      </c>
      <c r="U147" s="11">
        <f>'[1]MGN Liner Weekly Avail - 16 wks'!S199+'[1]MGN Liner Weekly Avail - 16 wks'!T199</f>
        <v>0</v>
      </c>
      <c r="V147" s="11">
        <f>'[1]MGN Liner Weekly Avail - 16 wks'!U199+'[1]MGN Liner Weekly Avail - 16 wks'!V199</f>
        <v>0</v>
      </c>
      <c r="W147" s="11">
        <f>'[1]MGN Liner Weekly Avail - 16 wks'!W199+'[1]MGN Liner Weekly Avail - 16 wks'!X199</f>
        <v>0</v>
      </c>
      <c r="X147" s="58">
        <f>'[1]MGN Liner Weekly Avail - 16 wks'!Y199+'[1]MGN Liner Weekly Avail - 16 wks'!Z199+'[1]MGN Liner Weekly Avail - 16 wks'!AA199</f>
        <v>0</v>
      </c>
      <c r="Y147" s="56">
        <f t="shared" si="15"/>
        <v>7568</v>
      </c>
      <c r="Z147" s="46"/>
      <c r="AA147" s="41" t="s">
        <v>40</v>
      </c>
      <c r="AB147" s="28">
        <f t="shared" si="16"/>
        <v>13168.32</v>
      </c>
    </row>
    <row r="148" spans="1:28" ht="12.75" x14ac:dyDescent="0.2">
      <c r="A148" s="44" t="s">
        <v>6</v>
      </c>
      <c r="B148" s="1" t="s">
        <v>40</v>
      </c>
      <c r="C148" s="19" t="str">
        <f>'[1]MGN Liner Weekly Avail - 14 wks'!A200</f>
        <v>Heuchera Huckleberry</v>
      </c>
      <c r="D148" s="19" t="str">
        <f>'[1]MGN Liner Weekly Avail - 14 wks'!B200</f>
        <v>G00433</v>
      </c>
      <c r="E148" s="1">
        <v>72</v>
      </c>
      <c r="F148" s="26">
        <v>0.18</v>
      </c>
      <c r="G148" s="72">
        <v>1.75</v>
      </c>
      <c r="H148" s="72">
        <f t="shared" si="17"/>
        <v>138.96</v>
      </c>
      <c r="I148" s="1" t="s">
        <v>111</v>
      </c>
      <c r="J148" s="31"/>
      <c r="K148" s="31"/>
      <c r="L148" s="11">
        <f t="shared" si="18"/>
        <v>0</v>
      </c>
      <c r="M148" s="31"/>
      <c r="N148" s="11">
        <f>'[1]MGN Liner Weekly Avail - 16 wks'!C200</f>
        <v>0</v>
      </c>
      <c r="O148" s="11">
        <v>0</v>
      </c>
      <c r="P148" s="11">
        <f>'[1]MGN Liner Weekly Avail - 16 wks'!F200+'[1]MGN Liner Weekly Avail - 16 wks'!G200+'[1]MGN Liner Weekly Avail - 16 wks'!H200</f>
        <v>0</v>
      </c>
      <c r="Q148" s="11">
        <f>'[1]MGN Liner Weekly Avail - 16 wks'!I200+'[1]MGN Liner Weekly Avail - 16 wks'!J200+'[1]MGN Liner Weekly Avail - 16 wks'!K200</f>
        <v>0</v>
      </c>
      <c r="R148" s="11">
        <f>'[1]MGN Liner Weekly Avail - 16 wks'!L200+'[1]MGN Liner Weekly Avail - 16 wks'!M200</f>
        <v>0</v>
      </c>
      <c r="S148" s="11">
        <f>'[1]MGN Liner Weekly Avail - 16 wks'!N200+'[1]MGN Liner Weekly Avail - 16 wks'!O200+'[1]MGN Liner Weekly Avail - 16 wks'!P200</f>
        <v>1150</v>
      </c>
      <c r="T148" s="11">
        <f>'[1]MGN Liner Weekly Avail - 16 wks'!Q200+'[1]MGN Liner Weekly Avail - 16 wks'!R200</f>
        <v>0</v>
      </c>
      <c r="U148" s="11">
        <f>'[1]MGN Liner Weekly Avail - 16 wks'!S200+'[1]MGN Liner Weekly Avail - 16 wks'!T200</f>
        <v>0</v>
      </c>
      <c r="V148" s="11">
        <f>'[1]MGN Liner Weekly Avail - 16 wks'!U200+'[1]MGN Liner Weekly Avail - 16 wks'!V200</f>
        <v>0</v>
      </c>
      <c r="W148" s="11">
        <f>'[1]MGN Liner Weekly Avail - 16 wks'!W200+'[1]MGN Liner Weekly Avail - 16 wks'!X200</f>
        <v>0</v>
      </c>
      <c r="X148" s="58">
        <f>'[1]MGN Liner Weekly Avail - 16 wks'!Y200+'[1]MGN Liner Weekly Avail - 16 wks'!Z200+'[1]MGN Liner Weekly Avail - 16 wks'!AA200</f>
        <v>1000</v>
      </c>
      <c r="Y148" s="56">
        <f t="shared" si="15"/>
        <v>2150</v>
      </c>
      <c r="Z148" s="46"/>
      <c r="AA148" s="41" t="s">
        <v>40</v>
      </c>
      <c r="AB148" s="28">
        <f t="shared" si="16"/>
        <v>3762.5</v>
      </c>
    </row>
    <row r="149" spans="1:28" ht="12.75" x14ac:dyDescent="0.2">
      <c r="A149" s="44" t="s">
        <v>6</v>
      </c>
      <c r="B149" s="1" t="s">
        <v>40</v>
      </c>
      <c r="C149" s="19" t="str">
        <f>'[1]MGN Liner Weekly Avail - 14 wks'!A201</f>
        <v>Heuchera Limeberry</v>
      </c>
      <c r="D149" s="19" t="str">
        <f>'[1]MGN Liner Weekly Avail - 14 wks'!B201</f>
        <v>G00435</v>
      </c>
      <c r="E149" s="1">
        <v>72</v>
      </c>
      <c r="F149" s="26">
        <v>0.18</v>
      </c>
      <c r="G149" s="72">
        <v>1.75</v>
      </c>
      <c r="H149" s="72">
        <f t="shared" si="17"/>
        <v>138.96</v>
      </c>
      <c r="I149" s="1" t="s">
        <v>111</v>
      </c>
      <c r="J149" s="31"/>
      <c r="K149" s="31"/>
      <c r="L149" s="11">
        <f t="shared" si="18"/>
        <v>0</v>
      </c>
      <c r="M149" s="31"/>
      <c r="N149" s="11">
        <f>'[1]MGN Liner Weekly Avail - 16 wks'!C201</f>
        <v>0</v>
      </c>
      <c r="O149" s="11">
        <f>'[1]MGN Liner Weekly Avail - 16 wks'!D201+'[1]MGN Liner Weekly Avail - 16 wks'!E201</f>
        <v>0</v>
      </c>
      <c r="P149" s="11">
        <f>'[1]MGN Liner Weekly Avail - 16 wks'!F201+'[1]MGN Liner Weekly Avail - 16 wks'!G201+'[1]MGN Liner Weekly Avail - 16 wks'!H201</f>
        <v>140</v>
      </c>
      <c r="Q149" s="11">
        <f>'[1]MGN Liner Weekly Avail - 16 wks'!I201+'[1]MGN Liner Weekly Avail - 16 wks'!J201+'[1]MGN Liner Weekly Avail - 16 wks'!K201</f>
        <v>5934</v>
      </c>
      <c r="R149" s="11">
        <f>'[1]MGN Liner Weekly Avail - 16 wks'!L201+'[1]MGN Liner Weekly Avail - 16 wks'!M201</f>
        <v>712</v>
      </c>
      <c r="S149" s="11">
        <f>'[1]MGN Liner Weekly Avail - 16 wks'!N201+'[1]MGN Liner Weekly Avail - 16 wks'!O201+'[1]MGN Liner Weekly Avail - 16 wks'!P201</f>
        <v>0</v>
      </c>
      <c r="T149" s="11">
        <f>'[1]MGN Liner Weekly Avail - 16 wks'!Q201+'[1]MGN Liner Weekly Avail - 16 wks'!R201</f>
        <v>0</v>
      </c>
      <c r="U149" s="11">
        <f>'[1]MGN Liner Weekly Avail - 16 wks'!S201+'[1]MGN Liner Weekly Avail - 16 wks'!T201</f>
        <v>640</v>
      </c>
      <c r="V149" s="11">
        <f>'[1]MGN Liner Weekly Avail - 16 wks'!U201+'[1]MGN Liner Weekly Avail - 16 wks'!V201</f>
        <v>712</v>
      </c>
      <c r="W149" s="11">
        <f>'[1]MGN Liner Weekly Avail - 16 wks'!W201+'[1]MGN Liner Weekly Avail - 16 wks'!X201</f>
        <v>0</v>
      </c>
      <c r="X149" s="58">
        <f>'[1]MGN Liner Weekly Avail - 16 wks'!Y201+'[1]MGN Liner Weekly Avail - 16 wks'!Z201+'[1]MGN Liner Weekly Avail - 16 wks'!AA201</f>
        <v>0</v>
      </c>
      <c r="Y149" s="56">
        <f t="shared" si="15"/>
        <v>8138</v>
      </c>
      <c r="Z149" s="46"/>
      <c r="AA149" s="41" t="s">
        <v>40</v>
      </c>
      <c r="AB149" s="28">
        <f t="shared" si="16"/>
        <v>14241.5</v>
      </c>
    </row>
    <row r="150" spans="1:28" ht="12.75" x14ac:dyDescent="0.2">
      <c r="A150" s="44" t="s">
        <v>6</v>
      </c>
      <c r="B150" s="1" t="s">
        <v>40</v>
      </c>
      <c r="C150" s="19" t="str">
        <f>'[1]MGN Liner Weekly Avail - 14 wks'!A202</f>
        <v>Heuchera Magma</v>
      </c>
      <c r="D150" s="19" t="str">
        <f>'[1]MGN Liner Weekly Avail - 14 wks'!B202</f>
        <v>G00443</v>
      </c>
      <c r="E150" s="1">
        <v>72</v>
      </c>
      <c r="F150" s="26">
        <v>0.25</v>
      </c>
      <c r="G150" s="72">
        <v>1.72</v>
      </c>
      <c r="H150" s="72">
        <f t="shared" si="17"/>
        <v>141.84</v>
      </c>
      <c r="I150" s="1" t="s">
        <v>111</v>
      </c>
      <c r="J150" s="31"/>
      <c r="K150" s="31"/>
      <c r="L150" s="11">
        <f t="shared" si="18"/>
        <v>0</v>
      </c>
      <c r="M150" s="31"/>
      <c r="N150" s="11">
        <f>'[1]MGN Liner Weekly Avail - 16 wks'!C202</f>
        <v>0</v>
      </c>
      <c r="O150" s="11">
        <f>'[1]MGN Liner Weekly Avail - 16 wks'!D202+'[1]MGN Liner Weekly Avail - 16 wks'!E202</f>
        <v>0</v>
      </c>
      <c r="P150" s="11">
        <f>'[1]MGN Liner Weekly Avail - 16 wks'!F202+'[1]MGN Liner Weekly Avail - 16 wks'!G202+'[1]MGN Liner Weekly Avail - 16 wks'!H202</f>
        <v>0</v>
      </c>
      <c r="Q150" s="11">
        <f>'[1]MGN Liner Weekly Avail - 16 wks'!I202+'[1]MGN Liner Weekly Avail - 16 wks'!J202+'[1]MGN Liner Weekly Avail - 16 wks'!K202</f>
        <v>0</v>
      </c>
      <c r="R150" s="11">
        <f>'[1]MGN Liner Weekly Avail - 16 wks'!L202+'[1]MGN Liner Weekly Avail - 16 wks'!M202</f>
        <v>0</v>
      </c>
      <c r="S150" s="11">
        <f>'[1]MGN Liner Weekly Avail - 16 wks'!N202+'[1]MGN Liner Weekly Avail - 16 wks'!O202+'[1]MGN Liner Weekly Avail - 16 wks'!P202</f>
        <v>576</v>
      </c>
      <c r="T150" s="11">
        <f>'[1]MGN Liner Weekly Avail - 16 wks'!Q202+'[1]MGN Liner Weekly Avail - 16 wks'!R202</f>
        <v>2000</v>
      </c>
      <c r="U150" s="11">
        <f>'[1]MGN Liner Weekly Avail - 16 wks'!S202+'[1]MGN Liner Weekly Avail - 16 wks'!T202</f>
        <v>0</v>
      </c>
      <c r="V150" s="11">
        <f>'[1]MGN Liner Weekly Avail - 16 wks'!U202+'[1]MGN Liner Weekly Avail - 16 wks'!V202</f>
        <v>2000</v>
      </c>
      <c r="W150" s="11">
        <f>'[1]MGN Liner Weekly Avail - 16 wks'!W202+'[1]MGN Liner Weekly Avail - 16 wks'!X202</f>
        <v>0</v>
      </c>
      <c r="X150" s="58">
        <f>'[1]MGN Liner Weekly Avail - 16 wks'!Y202+'[1]MGN Liner Weekly Avail - 16 wks'!Z202+'[1]MGN Liner Weekly Avail - 16 wks'!AA202</f>
        <v>0</v>
      </c>
      <c r="Y150" s="56">
        <f t="shared" si="15"/>
        <v>4576</v>
      </c>
      <c r="Z150" s="46"/>
      <c r="AA150" s="41" t="s">
        <v>40</v>
      </c>
      <c r="AB150" s="28">
        <f t="shared" si="16"/>
        <v>7870.72</v>
      </c>
    </row>
    <row r="151" spans="1:28" ht="12.75" x14ac:dyDescent="0.2">
      <c r="A151" s="44" t="s">
        <v>6</v>
      </c>
      <c r="B151" s="1" t="s">
        <v>40</v>
      </c>
      <c r="C151" s="19" t="str">
        <f>'[1]MGN Liner Weekly Avail - 14 wks'!A203</f>
        <v>Heuchera Mulberry</v>
      </c>
      <c r="D151" s="19" t="str">
        <f>'[1]MGN Liner Weekly Avail - 14 wks'!B203</f>
        <v>G00436</v>
      </c>
      <c r="E151" s="1">
        <v>72</v>
      </c>
      <c r="F151" s="26">
        <v>0.18</v>
      </c>
      <c r="G151" s="72">
        <v>1.75</v>
      </c>
      <c r="H151" s="72">
        <f t="shared" si="17"/>
        <v>138.96</v>
      </c>
      <c r="I151" s="1" t="s">
        <v>111</v>
      </c>
      <c r="J151" s="31"/>
      <c r="K151" s="31"/>
      <c r="L151" s="11">
        <f t="shared" si="18"/>
        <v>0</v>
      </c>
      <c r="M151" s="31"/>
      <c r="N151" s="11">
        <f>'[1]MGN Liner Weekly Avail - 16 wks'!C203</f>
        <v>0</v>
      </c>
      <c r="O151" s="11">
        <f>'[1]MGN Liner Weekly Avail - 16 wks'!D203+'[1]MGN Liner Weekly Avail - 16 wks'!E203</f>
        <v>0</v>
      </c>
      <c r="P151" s="11">
        <f>'[1]MGN Liner Weekly Avail - 16 wks'!F203+'[1]MGN Liner Weekly Avail - 16 wks'!G203+'[1]MGN Liner Weekly Avail - 16 wks'!H203</f>
        <v>0</v>
      </c>
      <c r="Q151" s="11">
        <f>'[1]MGN Liner Weekly Avail - 16 wks'!I203+'[1]MGN Liner Weekly Avail - 16 wks'!J203+'[1]MGN Liner Weekly Avail - 16 wks'!K203</f>
        <v>1600</v>
      </c>
      <c r="R151" s="11">
        <f>'[1]MGN Liner Weekly Avail - 16 wks'!L203+'[1]MGN Liner Weekly Avail - 16 wks'!M203</f>
        <v>150</v>
      </c>
      <c r="S151" s="11">
        <f>'[1]MGN Liner Weekly Avail - 16 wks'!N203+'[1]MGN Liner Weekly Avail - 16 wks'!O203+'[1]MGN Liner Weekly Avail - 16 wks'!P203</f>
        <v>4300</v>
      </c>
      <c r="T151" s="11">
        <f>'[1]MGN Liner Weekly Avail - 16 wks'!Q203+'[1]MGN Liner Weekly Avail - 16 wks'!R203</f>
        <v>1700</v>
      </c>
      <c r="U151" s="11">
        <f>'[1]MGN Liner Weekly Avail - 16 wks'!S203+'[1]MGN Liner Weekly Avail - 16 wks'!T203</f>
        <v>496</v>
      </c>
      <c r="V151" s="11">
        <f>'[1]MGN Liner Weekly Avail - 16 wks'!U203+'[1]MGN Liner Weekly Avail - 16 wks'!V203</f>
        <v>2512</v>
      </c>
      <c r="W151" s="11">
        <f>'[1]MGN Liner Weekly Avail - 16 wks'!W203+'[1]MGN Liner Weekly Avail - 16 wks'!X203</f>
        <v>0</v>
      </c>
      <c r="X151" s="58">
        <f>'[1]MGN Liner Weekly Avail - 16 wks'!Y203+'[1]MGN Liner Weekly Avail - 16 wks'!Z203+'[1]MGN Liner Weekly Avail - 16 wks'!AA203</f>
        <v>5000</v>
      </c>
      <c r="Y151" s="56">
        <f t="shared" si="15"/>
        <v>15758</v>
      </c>
      <c r="Z151" s="46"/>
      <c r="AA151" s="41" t="s">
        <v>40</v>
      </c>
      <c r="AB151" s="28">
        <f t="shared" si="16"/>
        <v>27576.5</v>
      </c>
    </row>
    <row r="152" spans="1:28" ht="12.75" x14ac:dyDescent="0.2">
      <c r="A152" s="44" t="s">
        <v>6</v>
      </c>
      <c r="B152" s="1" t="s">
        <v>40</v>
      </c>
      <c r="C152" s="19" t="str">
        <f>'[1]MGN Liner Weekly Avail - 14 wks'!A204</f>
        <v>Heuchera Orangeberry</v>
      </c>
      <c r="D152" s="19" t="str">
        <f>'[1]MGN Liner Weekly Avail - 14 wks'!B204</f>
        <v>G00437</v>
      </c>
      <c r="E152" s="1">
        <v>72</v>
      </c>
      <c r="F152" s="26">
        <v>0.18</v>
      </c>
      <c r="G152" s="72">
        <v>1.75</v>
      </c>
      <c r="H152" s="72">
        <f t="shared" si="17"/>
        <v>138.96</v>
      </c>
      <c r="I152" s="1" t="s">
        <v>111</v>
      </c>
      <c r="J152" s="31"/>
      <c r="K152" s="31"/>
      <c r="L152" s="11">
        <f t="shared" si="18"/>
        <v>0</v>
      </c>
      <c r="M152" s="31"/>
      <c r="N152" s="11">
        <f>'[1]MGN Liner Weekly Avail - 16 wks'!C204</f>
        <v>0</v>
      </c>
      <c r="O152" s="11">
        <f>'[1]MGN Liner Weekly Avail - 16 wks'!D204+'[1]MGN Liner Weekly Avail - 16 wks'!E204</f>
        <v>0</v>
      </c>
      <c r="P152" s="11">
        <f>'[1]MGN Liner Weekly Avail - 16 wks'!F204+'[1]MGN Liner Weekly Avail - 16 wks'!G204+'[1]MGN Liner Weekly Avail - 16 wks'!H204</f>
        <v>0</v>
      </c>
      <c r="Q152" s="11">
        <f>'[1]MGN Liner Weekly Avail - 16 wks'!I204+'[1]MGN Liner Weekly Avail - 16 wks'!J204+'[1]MGN Liner Weekly Avail - 16 wks'!K204</f>
        <v>0</v>
      </c>
      <c r="R152" s="11">
        <f>'[1]MGN Liner Weekly Avail - 16 wks'!L204+'[1]MGN Liner Weekly Avail - 16 wks'!M204</f>
        <v>1100</v>
      </c>
      <c r="S152" s="11">
        <f>'[1]MGN Liner Weekly Avail - 16 wks'!N204+'[1]MGN Liner Weekly Avail - 16 wks'!O204+'[1]MGN Liner Weekly Avail - 16 wks'!P204</f>
        <v>0</v>
      </c>
      <c r="T152" s="11">
        <f>'[1]MGN Liner Weekly Avail - 16 wks'!Q204+'[1]MGN Liner Weekly Avail - 16 wks'!R204</f>
        <v>0</v>
      </c>
      <c r="U152" s="11">
        <f>'[1]MGN Liner Weekly Avail - 16 wks'!S204+'[1]MGN Liner Weekly Avail - 16 wks'!T204</f>
        <v>0</v>
      </c>
      <c r="V152" s="11">
        <f>'[1]MGN Liner Weekly Avail - 16 wks'!U204+'[1]MGN Liner Weekly Avail - 16 wks'!V204</f>
        <v>0</v>
      </c>
      <c r="W152" s="11">
        <f>'[1]MGN Liner Weekly Avail - 16 wks'!W204+'[1]MGN Liner Weekly Avail - 16 wks'!X204</f>
        <v>0</v>
      </c>
      <c r="X152" s="58">
        <f>'[1]MGN Liner Weekly Avail - 16 wks'!Y204+'[1]MGN Liner Weekly Avail - 16 wks'!Z204+'[1]MGN Liner Weekly Avail - 16 wks'!AA204</f>
        <v>2500</v>
      </c>
      <c r="Y152" s="56">
        <f t="shared" si="15"/>
        <v>3600</v>
      </c>
      <c r="Z152" s="46"/>
      <c r="AA152" s="41" t="s">
        <v>40</v>
      </c>
      <c r="AB152" s="28">
        <f t="shared" si="16"/>
        <v>6300</v>
      </c>
    </row>
    <row r="153" spans="1:28" ht="12.75" x14ac:dyDescent="0.2">
      <c r="A153" s="44" t="s">
        <v>6</v>
      </c>
      <c r="B153" s="1" t="s">
        <v>40</v>
      </c>
      <c r="C153" s="19" t="str">
        <f>'[1]MGN Liner Weekly Avail - 14 wks'!A205</f>
        <v>Heuchera Plum Pudding</v>
      </c>
      <c r="D153" s="19" t="str">
        <f>'[1]MGN Liner Weekly Avail - 14 wks'!B205</f>
        <v>G00447</v>
      </c>
      <c r="E153" s="1">
        <v>72</v>
      </c>
      <c r="F153" s="26"/>
      <c r="G153" s="72">
        <v>1.74</v>
      </c>
      <c r="H153" s="72">
        <f t="shared" si="17"/>
        <v>125.28</v>
      </c>
      <c r="I153" s="1" t="s">
        <v>111</v>
      </c>
      <c r="J153" s="31"/>
      <c r="K153" s="31"/>
      <c r="L153" s="11">
        <f t="shared" si="18"/>
        <v>0</v>
      </c>
      <c r="M153" s="31"/>
      <c r="N153" s="11">
        <f>'[1]MGN Liner Weekly Avail - 16 wks'!C205</f>
        <v>0</v>
      </c>
      <c r="O153" s="11">
        <f>'[1]MGN Liner Weekly Avail - 16 wks'!D205+'[1]MGN Liner Weekly Avail - 16 wks'!E205</f>
        <v>0</v>
      </c>
      <c r="P153" s="11">
        <f>'[1]MGN Liner Weekly Avail - 16 wks'!F205+'[1]MGN Liner Weekly Avail - 16 wks'!G205+'[1]MGN Liner Weekly Avail - 16 wks'!H205</f>
        <v>0</v>
      </c>
      <c r="Q153" s="11">
        <f>'[1]MGN Liner Weekly Avail - 16 wks'!I205+'[1]MGN Liner Weekly Avail - 16 wks'!J205+'[1]MGN Liner Weekly Avail - 16 wks'!K205</f>
        <v>600</v>
      </c>
      <c r="R153" s="11">
        <f>'[1]MGN Liner Weekly Avail - 16 wks'!L205+'[1]MGN Liner Weekly Avail - 16 wks'!M205</f>
        <v>0</v>
      </c>
      <c r="S153" s="11">
        <f>'[1]MGN Liner Weekly Avail - 16 wks'!N205+'[1]MGN Liner Weekly Avail - 16 wks'!O205+'[1]MGN Liner Weekly Avail - 16 wks'!P205</f>
        <v>20800</v>
      </c>
      <c r="T153" s="11">
        <f>'[1]MGN Liner Weekly Avail - 16 wks'!Q205+'[1]MGN Liner Weekly Avail - 16 wks'!R205</f>
        <v>1650</v>
      </c>
      <c r="U153" s="11">
        <f>'[1]MGN Liner Weekly Avail - 16 wks'!S205+'[1]MGN Liner Weekly Avail - 16 wks'!T205</f>
        <v>0</v>
      </c>
      <c r="V153" s="11">
        <f>'[1]MGN Liner Weekly Avail - 16 wks'!U205+'[1]MGN Liner Weekly Avail - 16 wks'!V205</f>
        <v>7000</v>
      </c>
      <c r="W153" s="11">
        <f>'[1]MGN Liner Weekly Avail - 16 wks'!W205+'[1]MGN Liner Weekly Avail - 16 wks'!X205</f>
        <v>6300</v>
      </c>
      <c r="X153" s="58">
        <f>'[1]MGN Liner Weekly Avail - 16 wks'!Y205+'[1]MGN Liner Weekly Avail - 16 wks'!Z205+'[1]MGN Liner Weekly Avail - 16 wks'!AA205</f>
        <v>18400</v>
      </c>
      <c r="Y153" s="56">
        <f t="shared" si="15"/>
        <v>54750</v>
      </c>
      <c r="Z153" s="46"/>
      <c r="AA153" s="41" t="s">
        <v>40</v>
      </c>
      <c r="AB153" s="28">
        <f t="shared" si="16"/>
        <v>95265</v>
      </c>
    </row>
    <row r="154" spans="1:28" ht="12.75" hidden="1" x14ac:dyDescent="0.2">
      <c r="A154" s="44" t="s">
        <v>6</v>
      </c>
      <c r="B154" s="2" t="s">
        <v>40</v>
      </c>
      <c r="C154" s="9" t="s">
        <v>62</v>
      </c>
      <c r="D154" s="9"/>
      <c r="E154" s="10">
        <v>72</v>
      </c>
      <c r="F154" s="6"/>
      <c r="G154" s="72">
        <v>1.95</v>
      </c>
      <c r="H154" s="72">
        <f t="shared" si="17"/>
        <v>140.4</v>
      </c>
      <c r="I154" s="4" t="s">
        <v>9</v>
      </c>
      <c r="J154" s="5"/>
      <c r="K154" s="11">
        <v>432</v>
      </c>
      <c r="L154" s="11">
        <f t="shared" si="18"/>
        <v>432</v>
      </c>
      <c r="M154" s="11"/>
      <c r="N154" s="11"/>
      <c r="O154" s="11"/>
      <c r="P154" s="11"/>
      <c r="Q154" s="11"/>
      <c r="R154" s="11"/>
      <c r="S154" s="11"/>
      <c r="T154" s="11"/>
      <c r="U154" s="11"/>
      <c r="V154" s="11"/>
      <c r="W154" s="11"/>
      <c r="X154" s="58"/>
      <c r="Y154" s="56">
        <f t="shared" si="15"/>
        <v>864</v>
      </c>
      <c r="Z154" s="45" t="s">
        <v>63</v>
      </c>
      <c r="AA154" s="39" t="s">
        <v>40</v>
      </c>
      <c r="AB154" s="7">
        <f>+Y154*G154</f>
        <v>1684.8</v>
      </c>
    </row>
    <row r="155" spans="1:28" ht="12.75" x14ac:dyDescent="0.2">
      <c r="A155" s="44" t="s">
        <v>6</v>
      </c>
      <c r="B155" s="1" t="s">
        <v>40</v>
      </c>
      <c r="C155" s="19" t="str">
        <f>'[1]MGN Liner Weekly Avail - 14 wks'!A206</f>
        <v>Heuchera Silver Scrolls</v>
      </c>
      <c r="D155" s="19" t="str">
        <f>'[1]MGN Liner Weekly Avail - 14 wks'!B206</f>
        <v>G00453</v>
      </c>
      <c r="E155" s="1">
        <v>72</v>
      </c>
      <c r="F155" s="26"/>
      <c r="G155" s="72">
        <v>1.75</v>
      </c>
      <c r="H155" s="72">
        <f t="shared" si="17"/>
        <v>126</v>
      </c>
      <c r="I155" s="1" t="s">
        <v>111</v>
      </c>
      <c r="J155" s="31"/>
      <c r="K155" s="31"/>
      <c r="L155" s="11">
        <f t="shared" si="18"/>
        <v>0</v>
      </c>
      <c r="M155" s="31"/>
      <c r="N155" s="11">
        <f>'[1]MGN Liner Weekly Avail - 16 wks'!C206</f>
        <v>0</v>
      </c>
      <c r="O155" s="11">
        <f>'[1]MGN Liner Weekly Avail - 16 wks'!D206+'[1]MGN Liner Weekly Avail - 16 wks'!E206</f>
        <v>0</v>
      </c>
      <c r="P155" s="11">
        <f>'[1]MGN Liner Weekly Avail - 16 wks'!F206+'[1]MGN Liner Weekly Avail - 16 wks'!G206+'[1]MGN Liner Weekly Avail - 16 wks'!H206</f>
        <v>300</v>
      </c>
      <c r="Q155" s="11">
        <f>'[1]MGN Liner Weekly Avail - 16 wks'!I206+'[1]MGN Liner Weekly Avail - 16 wks'!J206+'[1]MGN Liner Weekly Avail - 16 wks'!K206</f>
        <v>350</v>
      </c>
      <c r="R155" s="11">
        <f>'[1]MGN Liner Weekly Avail - 16 wks'!L206+'[1]MGN Liner Weekly Avail - 16 wks'!M206</f>
        <v>0</v>
      </c>
      <c r="S155" s="11">
        <f>'[1]MGN Liner Weekly Avail - 16 wks'!N206+'[1]MGN Liner Weekly Avail - 16 wks'!O206+'[1]MGN Liner Weekly Avail - 16 wks'!P206</f>
        <v>0</v>
      </c>
      <c r="T155" s="11">
        <f>'[1]MGN Liner Weekly Avail - 16 wks'!Q206+'[1]MGN Liner Weekly Avail - 16 wks'!R206</f>
        <v>0</v>
      </c>
      <c r="U155" s="11">
        <f>'[1]MGN Liner Weekly Avail - 16 wks'!S206+'[1]MGN Liner Weekly Avail - 16 wks'!T206</f>
        <v>0</v>
      </c>
      <c r="V155" s="11">
        <f>'[1]MGN Liner Weekly Avail - 16 wks'!U206+'[1]MGN Liner Weekly Avail - 16 wks'!V206</f>
        <v>0</v>
      </c>
      <c r="W155" s="11">
        <f>'[1]MGN Liner Weekly Avail - 16 wks'!W206+'[1]MGN Liner Weekly Avail - 16 wks'!X206</f>
        <v>0</v>
      </c>
      <c r="X155" s="58">
        <f>'[1]MGN Liner Weekly Avail - 16 wks'!Y206+'[1]MGN Liner Weekly Avail - 16 wks'!Z206+'[1]MGN Liner Weekly Avail - 16 wks'!AA206</f>
        <v>1000</v>
      </c>
      <c r="Y155" s="56">
        <f t="shared" si="15"/>
        <v>1650</v>
      </c>
      <c r="Z155" s="46"/>
      <c r="AA155" s="41" t="s">
        <v>40</v>
      </c>
      <c r="AB155" s="28">
        <f>+G155*Y155</f>
        <v>2887.5</v>
      </c>
    </row>
    <row r="156" spans="1:28" ht="12.75" x14ac:dyDescent="0.2">
      <c r="A156" s="44" t="s">
        <v>6</v>
      </c>
      <c r="B156" s="1" t="s">
        <v>40</v>
      </c>
      <c r="C156" s="19" t="str">
        <f>'[1]MGN Liner Weekly Avail - 14 wks'!A207</f>
        <v>Heuchera Silverberry</v>
      </c>
      <c r="D156" s="19" t="str">
        <f>'[1]MGN Liner Weekly Avail - 14 wks'!B207</f>
        <v>G01192</v>
      </c>
      <c r="E156" s="1">
        <v>72</v>
      </c>
      <c r="F156" s="26">
        <v>0.18</v>
      </c>
      <c r="G156" s="72">
        <v>1.75</v>
      </c>
      <c r="H156" s="72">
        <f t="shared" si="17"/>
        <v>138.96</v>
      </c>
      <c r="I156" s="1" t="s">
        <v>111</v>
      </c>
      <c r="J156" s="31"/>
      <c r="K156" s="31"/>
      <c r="L156" s="11">
        <f t="shared" si="18"/>
        <v>0</v>
      </c>
      <c r="M156" s="31"/>
      <c r="N156" s="11">
        <f>'[1]MGN Liner Weekly Avail - 16 wks'!C207</f>
        <v>0</v>
      </c>
      <c r="O156" s="11">
        <f>'[1]MGN Liner Weekly Avail - 16 wks'!D207+'[1]MGN Liner Weekly Avail - 16 wks'!E207</f>
        <v>0</v>
      </c>
      <c r="P156" s="11">
        <f>'[1]MGN Liner Weekly Avail - 16 wks'!F207+'[1]MGN Liner Weekly Avail - 16 wks'!G207+'[1]MGN Liner Weekly Avail - 16 wks'!H207</f>
        <v>0</v>
      </c>
      <c r="Q156" s="11">
        <f>'[1]MGN Liner Weekly Avail - 16 wks'!I207+'[1]MGN Liner Weekly Avail - 16 wks'!J207+'[1]MGN Liner Weekly Avail - 16 wks'!K207</f>
        <v>400</v>
      </c>
      <c r="R156" s="11">
        <f>'[1]MGN Liner Weekly Avail - 16 wks'!L207+'[1]MGN Liner Weekly Avail - 16 wks'!M207</f>
        <v>0</v>
      </c>
      <c r="S156" s="11">
        <f>'[1]MGN Liner Weekly Avail - 16 wks'!N207+'[1]MGN Liner Weekly Avail - 16 wks'!O207+'[1]MGN Liner Weekly Avail - 16 wks'!P207</f>
        <v>2800</v>
      </c>
      <c r="T156" s="11">
        <f>'[1]MGN Liner Weekly Avail - 16 wks'!Q207+'[1]MGN Liner Weekly Avail - 16 wks'!R207</f>
        <v>0</v>
      </c>
      <c r="U156" s="11">
        <f>'[1]MGN Liner Weekly Avail - 16 wks'!S207+'[1]MGN Liner Weekly Avail - 16 wks'!T207</f>
        <v>640</v>
      </c>
      <c r="V156" s="11">
        <f>'[1]MGN Liner Weekly Avail - 16 wks'!U207+'[1]MGN Liner Weekly Avail - 16 wks'!V207</f>
        <v>784</v>
      </c>
      <c r="W156" s="11">
        <f>'[1]MGN Liner Weekly Avail - 16 wks'!W207+'[1]MGN Liner Weekly Avail - 16 wks'!X207</f>
        <v>0</v>
      </c>
      <c r="X156" s="58">
        <f>'[1]MGN Liner Weekly Avail - 16 wks'!Y207+'[1]MGN Liner Weekly Avail - 16 wks'!Z207+'[1]MGN Liner Weekly Avail - 16 wks'!AA207</f>
        <v>0</v>
      </c>
      <c r="Y156" s="56">
        <f t="shared" si="15"/>
        <v>4624</v>
      </c>
      <c r="Z156" s="46"/>
      <c r="AA156" s="41" t="s">
        <v>40</v>
      </c>
      <c r="AB156" s="28">
        <f>+G156*Y156</f>
        <v>8092</v>
      </c>
    </row>
    <row r="157" spans="1:28" ht="12.75" x14ac:dyDescent="0.2">
      <c r="A157" s="44" t="s">
        <v>6</v>
      </c>
      <c r="B157" s="1" t="s">
        <v>40</v>
      </c>
      <c r="C157" s="19" t="str">
        <f>'[1]MGN Liner Weekly Avail - 14 wks'!A208</f>
        <v>Heuchera Splashberry</v>
      </c>
      <c r="D157" s="19" t="str">
        <f>'[1]MGN Liner Weekly Avail - 14 wks'!B208</f>
        <v>G00439</v>
      </c>
      <c r="E157" s="1">
        <v>72</v>
      </c>
      <c r="F157" s="26">
        <v>0.18</v>
      </c>
      <c r="G157" s="72">
        <v>1.75</v>
      </c>
      <c r="H157" s="72">
        <f t="shared" si="17"/>
        <v>138.96</v>
      </c>
      <c r="I157" s="1" t="s">
        <v>111</v>
      </c>
      <c r="J157" s="29"/>
      <c r="K157" s="29"/>
      <c r="L157" s="11">
        <f t="shared" si="18"/>
        <v>0</v>
      </c>
      <c r="M157" s="31"/>
      <c r="N157" s="11">
        <f>'[1]MGN Liner Weekly Avail - 16 wks'!C208</f>
        <v>0</v>
      </c>
      <c r="O157" s="11">
        <f>'[1]MGN Liner Weekly Avail - 16 wks'!D208+'[1]MGN Liner Weekly Avail - 16 wks'!E208</f>
        <v>0</v>
      </c>
      <c r="P157" s="11">
        <f>'[1]MGN Liner Weekly Avail - 16 wks'!F208+'[1]MGN Liner Weekly Avail - 16 wks'!G208+'[1]MGN Liner Weekly Avail - 16 wks'!H208</f>
        <v>184</v>
      </c>
      <c r="Q157" s="11">
        <f>'[1]MGN Liner Weekly Avail - 16 wks'!I208+'[1]MGN Liner Weekly Avail - 16 wks'!J208+'[1]MGN Liner Weekly Avail - 16 wks'!K208</f>
        <v>0</v>
      </c>
      <c r="R157" s="11">
        <f>'[1]MGN Liner Weekly Avail - 16 wks'!L208+'[1]MGN Liner Weekly Avail - 16 wks'!M208</f>
        <v>1000</v>
      </c>
      <c r="S157" s="11">
        <f>'[1]MGN Liner Weekly Avail - 16 wks'!N208+'[1]MGN Liner Weekly Avail - 16 wks'!O208+'[1]MGN Liner Weekly Avail - 16 wks'!P208</f>
        <v>0</v>
      </c>
      <c r="T157" s="11">
        <f>'[1]MGN Liner Weekly Avail - 16 wks'!Q208+'[1]MGN Liner Weekly Avail - 16 wks'!R208</f>
        <v>0</v>
      </c>
      <c r="U157" s="11">
        <f>'[1]MGN Liner Weekly Avail - 16 wks'!S208+'[1]MGN Liner Weekly Avail - 16 wks'!T208</f>
        <v>712</v>
      </c>
      <c r="V157" s="11">
        <f>'[1]MGN Liner Weekly Avail - 16 wks'!U208+'[1]MGN Liner Weekly Avail - 16 wks'!V208</f>
        <v>0</v>
      </c>
      <c r="W157" s="11">
        <f>'[1]MGN Liner Weekly Avail - 16 wks'!W208+'[1]MGN Liner Weekly Avail - 16 wks'!X208</f>
        <v>0</v>
      </c>
      <c r="X157" s="58">
        <f>'[1]MGN Liner Weekly Avail - 16 wks'!Y208+'[1]MGN Liner Weekly Avail - 16 wks'!Z208+'[1]MGN Liner Weekly Avail - 16 wks'!AA208</f>
        <v>1000</v>
      </c>
      <c r="Y157" s="56">
        <f t="shared" si="15"/>
        <v>2896</v>
      </c>
      <c r="Z157" s="46"/>
      <c r="AA157" s="41" t="s">
        <v>40</v>
      </c>
      <c r="AB157" s="28">
        <f>+G157*Y157</f>
        <v>5068</v>
      </c>
    </row>
    <row r="158" spans="1:28" ht="12.75" hidden="1" x14ac:dyDescent="0.2">
      <c r="A158" s="44" t="s">
        <v>6</v>
      </c>
      <c r="B158" s="2" t="s">
        <v>40</v>
      </c>
      <c r="C158" s="19" t="s">
        <v>64</v>
      </c>
      <c r="D158" s="19"/>
      <c r="E158" s="10">
        <v>72</v>
      </c>
      <c r="F158" s="6"/>
      <c r="G158" s="72">
        <v>2.0699999999999998</v>
      </c>
      <c r="H158" s="72">
        <f t="shared" si="17"/>
        <v>149.04</v>
      </c>
      <c r="I158" s="4" t="s">
        <v>9</v>
      </c>
      <c r="J158" s="5"/>
      <c r="K158" s="11">
        <v>648</v>
      </c>
      <c r="L158" s="11">
        <f t="shared" si="18"/>
        <v>648</v>
      </c>
      <c r="M158" s="96">
        <v>0</v>
      </c>
      <c r="N158" s="11">
        <v>0</v>
      </c>
      <c r="O158" s="11">
        <v>6480</v>
      </c>
      <c r="P158" s="11">
        <v>0</v>
      </c>
      <c r="Q158" s="11">
        <v>0</v>
      </c>
      <c r="R158" s="11">
        <v>0</v>
      </c>
      <c r="S158" s="11">
        <v>0</v>
      </c>
      <c r="T158" s="11">
        <v>0</v>
      </c>
      <c r="U158" s="11">
        <v>5040</v>
      </c>
      <c r="V158" s="11">
        <v>0</v>
      </c>
      <c r="W158" s="11">
        <v>0</v>
      </c>
      <c r="X158" s="58">
        <v>0</v>
      </c>
      <c r="Y158" s="56">
        <f t="shared" si="15"/>
        <v>12816</v>
      </c>
      <c r="Z158" s="45" t="s">
        <v>57</v>
      </c>
      <c r="AA158" s="39" t="s">
        <v>40</v>
      </c>
      <c r="AB158" s="7">
        <f t="shared" ref="AB158:AB169" si="19">+Y158*G158</f>
        <v>26529.119999999999</v>
      </c>
    </row>
    <row r="159" spans="1:28" ht="12.75" hidden="1" x14ac:dyDescent="0.2">
      <c r="A159" s="44" t="s">
        <v>6</v>
      </c>
      <c r="B159" s="2" t="s">
        <v>40</v>
      </c>
      <c r="C159" s="19" t="s">
        <v>65</v>
      </c>
      <c r="D159" s="19"/>
      <c r="E159" s="10">
        <v>72</v>
      </c>
      <c r="F159" s="6"/>
      <c r="G159" s="72">
        <v>2.0699999999999998</v>
      </c>
      <c r="H159" s="72">
        <f t="shared" si="17"/>
        <v>149.04</v>
      </c>
      <c r="I159" s="4" t="s">
        <v>9</v>
      </c>
      <c r="J159" s="5"/>
      <c r="K159" s="11">
        <v>648</v>
      </c>
      <c r="L159" s="11">
        <f t="shared" si="18"/>
        <v>648</v>
      </c>
      <c r="M159" s="96">
        <v>0</v>
      </c>
      <c r="N159" s="11">
        <v>0</v>
      </c>
      <c r="O159" s="11">
        <v>7200</v>
      </c>
      <c r="P159" s="11">
        <v>0</v>
      </c>
      <c r="Q159" s="11">
        <v>0</v>
      </c>
      <c r="R159" s="11">
        <v>0</v>
      </c>
      <c r="S159" s="11">
        <v>0</v>
      </c>
      <c r="T159" s="11">
        <v>0</v>
      </c>
      <c r="U159" s="11">
        <v>5040</v>
      </c>
      <c r="V159" s="11">
        <v>0</v>
      </c>
      <c r="W159" s="11">
        <v>0</v>
      </c>
      <c r="X159" s="58">
        <v>0</v>
      </c>
      <c r="Y159" s="56">
        <f t="shared" ref="Y159:Y190" si="20">SUM(J159:X159)</f>
        <v>13536</v>
      </c>
      <c r="Z159" s="45" t="s">
        <v>57</v>
      </c>
      <c r="AA159" s="39" t="s">
        <v>40</v>
      </c>
      <c r="AB159" s="7">
        <f t="shared" si="19"/>
        <v>28019.519999999997</v>
      </c>
    </row>
    <row r="160" spans="1:28" ht="12.75" hidden="1" x14ac:dyDescent="0.2">
      <c r="A160" s="44" t="s">
        <v>6</v>
      </c>
      <c r="B160" s="2" t="s">
        <v>40</v>
      </c>
      <c r="C160" s="19" t="s">
        <v>66</v>
      </c>
      <c r="D160" s="19"/>
      <c r="E160" s="10">
        <v>72</v>
      </c>
      <c r="F160" s="6"/>
      <c r="G160" s="72">
        <v>2.0699999999999998</v>
      </c>
      <c r="H160" s="72">
        <f t="shared" si="17"/>
        <v>149.04</v>
      </c>
      <c r="I160" s="4" t="s">
        <v>9</v>
      </c>
      <c r="J160" s="5"/>
      <c r="K160" s="11">
        <v>648</v>
      </c>
      <c r="L160" s="11">
        <f t="shared" si="18"/>
        <v>648</v>
      </c>
      <c r="M160" s="96">
        <v>0</v>
      </c>
      <c r="N160" s="11">
        <v>0</v>
      </c>
      <c r="O160" s="11">
        <v>5760</v>
      </c>
      <c r="P160" s="11">
        <v>0</v>
      </c>
      <c r="Q160" s="11">
        <v>0</v>
      </c>
      <c r="R160" s="11">
        <v>0</v>
      </c>
      <c r="S160" s="11">
        <v>0</v>
      </c>
      <c r="T160" s="11">
        <v>0</v>
      </c>
      <c r="U160" s="11">
        <v>5040</v>
      </c>
      <c r="V160" s="11">
        <v>0</v>
      </c>
      <c r="W160" s="11">
        <v>0</v>
      </c>
      <c r="X160" s="58">
        <v>0</v>
      </c>
      <c r="Y160" s="56">
        <f t="shared" si="20"/>
        <v>12096</v>
      </c>
      <c r="Z160" s="45" t="s">
        <v>57</v>
      </c>
      <c r="AA160" s="39" t="s">
        <v>40</v>
      </c>
      <c r="AB160" s="7">
        <f t="shared" si="19"/>
        <v>25038.719999999998</v>
      </c>
    </row>
    <row r="161" spans="1:28" ht="12.75" hidden="1" x14ac:dyDescent="0.2">
      <c r="A161" s="44" t="s">
        <v>6</v>
      </c>
      <c r="B161" s="2" t="s">
        <v>40</v>
      </c>
      <c r="C161" s="19" t="s">
        <v>67</v>
      </c>
      <c r="D161" s="19"/>
      <c r="E161" s="10">
        <v>72</v>
      </c>
      <c r="F161" s="6"/>
      <c r="G161" s="72">
        <v>2.0699999999999998</v>
      </c>
      <c r="H161" s="72">
        <f t="shared" si="17"/>
        <v>149.04</v>
      </c>
      <c r="I161" s="4" t="s">
        <v>9</v>
      </c>
      <c r="J161" s="5"/>
      <c r="K161" s="11">
        <v>648</v>
      </c>
      <c r="L161" s="11">
        <f t="shared" si="18"/>
        <v>648</v>
      </c>
      <c r="M161" s="96">
        <v>0</v>
      </c>
      <c r="N161" s="11">
        <v>0</v>
      </c>
      <c r="O161" s="11">
        <v>6480</v>
      </c>
      <c r="P161" s="11">
        <v>0</v>
      </c>
      <c r="Q161" s="11">
        <v>0</v>
      </c>
      <c r="R161" s="11">
        <v>0</v>
      </c>
      <c r="S161" s="11">
        <v>0</v>
      </c>
      <c r="T161" s="11">
        <v>0</v>
      </c>
      <c r="U161" s="11">
        <v>5040</v>
      </c>
      <c r="V161" s="11">
        <v>0</v>
      </c>
      <c r="W161" s="11">
        <v>0</v>
      </c>
      <c r="X161" s="58">
        <v>0</v>
      </c>
      <c r="Y161" s="56">
        <f t="shared" si="20"/>
        <v>12816</v>
      </c>
      <c r="Z161" s="45" t="s">
        <v>57</v>
      </c>
      <c r="AA161" s="39" t="s">
        <v>40</v>
      </c>
      <c r="AB161" s="7">
        <f t="shared" si="19"/>
        <v>26529.119999999999</v>
      </c>
    </row>
    <row r="162" spans="1:28" ht="12.75" hidden="1" x14ac:dyDescent="0.2">
      <c r="A162" s="44" t="s">
        <v>6</v>
      </c>
      <c r="B162" s="2" t="s">
        <v>40</v>
      </c>
      <c r="C162" s="22" t="s">
        <v>68</v>
      </c>
      <c r="D162" s="22"/>
      <c r="E162" s="10">
        <v>72</v>
      </c>
      <c r="F162" s="6"/>
      <c r="G162" s="72">
        <v>2.0699999999999998</v>
      </c>
      <c r="H162" s="72">
        <f t="shared" si="17"/>
        <v>149.04</v>
      </c>
      <c r="I162" s="4" t="s">
        <v>9</v>
      </c>
      <c r="J162" s="5"/>
      <c r="K162" s="11">
        <v>648</v>
      </c>
      <c r="L162" s="11">
        <f t="shared" si="18"/>
        <v>648</v>
      </c>
      <c r="M162" s="96">
        <v>0</v>
      </c>
      <c r="N162" s="11">
        <v>0</v>
      </c>
      <c r="O162" s="11">
        <v>5760</v>
      </c>
      <c r="P162" s="11">
        <v>0</v>
      </c>
      <c r="Q162" s="11">
        <v>0</v>
      </c>
      <c r="R162" s="11">
        <v>0</v>
      </c>
      <c r="S162" s="11">
        <v>0</v>
      </c>
      <c r="T162" s="11">
        <v>0</v>
      </c>
      <c r="U162" s="11">
        <v>5040</v>
      </c>
      <c r="V162" s="11">
        <v>0</v>
      </c>
      <c r="W162" s="11">
        <v>0</v>
      </c>
      <c r="X162" s="58">
        <v>0</v>
      </c>
      <c r="Y162" s="56">
        <f t="shared" si="20"/>
        <v>12096</v>
      </c>
      <c r="Z162" s="45" t="s">
        <v>57</v>
      </c>
      <c r="AA162" s="39" t="s">
        <v>40</v>
      </c>
      <c r="AB162" s="7">
        <f t="shared" si="19"/>
        <v>25038.719999999998</v>
      </c>
    </row>
    <row r="163" spans="1:28" ht="12.75" hidden="1" x14ac:dyDescent="0.2">
      <c r="A163" s="44" t="s">
        <v>6</v>
      </c>
      <c r="B163" s="2" t="s">
        <v>40</v>
      </c>
      <c r="C163" s="23" t="s">
        <v>69</v>
      </c>
      <c r="D163" s="23"/>
      <c r="E163" s="10">
        <v>72</v>
      </c>
      <c r="F163" s="6"/>
      <c r="G163" s="72">
        <v>2.0699999999999998</v>
      </c>
      <c r="H163" s="72">
        <f t="shared" si="17"/>
        <v>149.04</v>
      </c>
      <c r="I163" s="4" t="s">
        <v>9</v>
      </c>
      <c r="J163" s="5"/>
      <c r="K163" s="11">
        <v>648</v>
      </c>
      <c r="L163" s="11">
        <f t="shared" si="18"/>
        <v>648</v>
      </c>
      <c r="M163" s="96">
        <v>0</v>
      </c>
      <c r="N163" s="11">
        <v>0</v>
      </c>
      <c r="O163" s="11">
        <v>6480</v>
      </c>
      <c r="P163" s="11">
        <v>0</v>
      </c>
      <c r="Q163" s="11">
        <v>0</v>
      </c>
      <c r="R163" s="11">
        <v>0</v>
      </c>
      <c r="S163" s="11">
        <v>0</v>
      </c>
      <c r="T163" s="11">
        <v>0</v>
      </c>
      <c r="U163" s="11">
        <v>5040</v>
      </c>
      <c r="V163" s="11">
        <v>0</v>
      </c>
      <c r="W163" s="11">
        <v>0</v>
      </c>
      <c r="X163" s="58">
        <v>0</v>
      </c>
      <c r="Y163" s="56">
        <f t="shared" si="20"/>
        <v>12816</v>
      </c>
      <c r="Z163" s="45" t="s">
        <v>57</v>
      </c>
      <c r="AA163" s="39" t="s">
        <v>40</v>
      </c>
      <c r="AB163" s="7">
        <f t="shared" si="19"/>
        <v>26529.119999999999</v>
      </c>
    </row>
    <row r="164" spans="1:28" ht="12.75" hidden="1" x14ac:dyDescent="0.2">
      <c r="A164" s="44" t="s">
        <v>6</v>
      </c>
      <c r="B164" s="2" t="s">
        <v>40</v>
      </c>
      <c r="C164" s="22" t="s">
        <v>70</v>
      </c>
      <c r="D164" s="22"/>
      <c r="E164" s="10">
        <v>72</v>
      </c>
      <c r="F164" s="6"/>
      <c r="G164" s="72">
        <v>2.0699999999999998</v>
      </c>
      <c r="H164" s="72">
        <f t="shared" si="17"/>
        <v>149.04</v>
      </c>
      <c r="I164" s="4" t="s">
        <v>9</v>
      </c>
      <c r="J164" s="5"/>
      <c r="K164" s="11">
        <v>648</v>
      </c>
      <c r="L164" s="11">
        <f t="shared" si="18"/>
        <v>648</v>
      </c>
      <c r="M164" s="96">
        <v>0</v>
      </c>
      <c r="N164" s="11">
        <v>0</v>
      </c>
      <c r="O164" s="11">
        <v>5400</v>
      </c>
      <c r="P164" s="11">
        <v>0</v>
      </c>
      <c r="Q164" s="11">
        <v>0</v>
      </c>
      <c r="R164" s="11">
        <v>0</v>
      </c>
      <c r="S164" s="11">
        <v>0</v>
      </c>
      <c r="T164" s="11">
        <v>0</v>
      </c>
      <c r="U164" s="11">
        <v>5040</v>
      </c>
      <c r="V164" s="11">
        <v>0</v>
      </c>
      <c r="W164" s="11">
        <v>0</v>
      </c>
      <c r="X164" s="58">
        <v>0</v>
      </c>
      <c r="Y164" s="56">
        <f t="shared" si="20"/>
        <v>11736</v>
      </c>
      <c r="Z164" s="45" t="s">
        <v>57</v>
      </c>
      <c r="AA164" s="39" t="s">
        <v>40</v>
      </c>
      <c r="AB164" s="7">
        <f t="shared" si="19"/>
        <v>24293.519999999997</v>
      </c>
    </row>
    <row r="165" spans="1:28" ht="12.75" hidden="1" x14ac:dyDescent="0.2">
      <c r="A165" s="44" t="s">
        <v>6</v>
      </c>
      <c r="B165" s="2" t="s">
        <v>40</v>
      </c>
      <c r="C165" s="22" t="s">
        <v>71</v>
      </c>
      <c r="D165" s="22"/>
      <c r="E165" s="10">
        <v>72</v>
      </c>
      <c r="F165" s="6"/>
      <c r="G165" s="72">
        <v>2.0699999999999998</v>
      </c>
      <c r="H165" s="72">
        <f t="shared" si="17"/>
        <v>149.04</v>
      </c>
      <c r="I165" s="4" t="s">
        <v>9</v>
      </c>
      <c r="J165" s="5"/>
      <c r="K165" s="11">
        <v>648</v>
      </c>
      <c r="L165" s="11">
        <f t="shared" si="18"/>
        <v>648</v>
      </c>
      <c r="M165" s="96">
        <v>0</v>
      </c>
      <c r="N165" s="11">
        <v>0</v>
      </c>
      <c r="O165" s="11">
        <v>5400</v>
      </c>
      <c r="P165" s="11">
        <v>0</v>
      </c>
      <c r="Q165" s="11">
        <v>0</v>
      </c>
      <c r="R165" s="11">
        <v>0</v>
      </c>
      <c r="S165" s="11">
        <v>0</v>
      </c>
      <c r="T165" s="11">
        <v>0</v>
      </c>
      <c r="U165" s="11">
        <v>5040</v>
      </c>
      <c r="V165" s="11">
        <v>0</v>
      </c>
      <c r="W165" s="11">
        <v>0</v>
      </c>
      <c r="X165" s="58">
        <v>0</v>
      </c>
      <c r="Y165" s="56">
        <f t="shared" si="20"/>
        <v>11736</v>
      </c>
      <c r="Z165" s="45" t="s">
        <v>57</v>
      </c>
      <c r="AA165" s="39" t="s">
        <v>40</v>
      </c>
      <c r="AB165" s="7">
        <f t="shared" si="19"/>
        <v>24293.519999999997</v>
      </c>
    </row>
    <row r="166" spans="1:28" ht="12.75" hidden="1" x14ac:dyDescent="0.2">
      <c r="A166" s="44" t="s">
        <v>6</v>
      </c>
      <c r="B166" s="2" t="s">
        <v>40</v>
      </c>
      <c r="C166" s="22" t="s">
        <v>72</v>
      </c>
      <c r="D166" s="22"/>
      <c r="E166" s="10">
        <v>72</v>
      </c>
      <c r="F166" s="6"/>
      <c r="G166" s="72">
        <v>2.0699999999999998</v>
      </c>
      <c r="H166" s="72">
        <f t="shared" si="17"/>
        <v>149.04</v>
      </c>
      <c r="I166" s="4" t="s">
        <v>9</v>
      </c>
      <c r="J166" s="5"/>
      <c r="K166" s="11">
        <v>648</v>
      </c>
      <c r="L166" s="11">
        <f t="shared" si="18"/>
        <v>648</v>
      </c>
      <c r="M166" s="96">
        <v>0</v>
      </c>
      <c r="N166" s="11">
        <v>0</v>
      </c>
      <c r="O166" s="11">
        <v>5400</v>
      </c>
      <c r="P166" s="11">
        <v>0</v>
      </c>
      <c r="Q166" s="11">
        <v>0</v>
      </c>
      <c r="R166" s="11">
        <v>0</v>
      </c>
      <c r="S166" s="11">
        <v>0</v>
      </c>
      <c r="T166" s="11">
        <v>0</v>
      </c>
      <c r="U166" s="11">
        <v>5040</v>
      </c>
      <c r="V166" s="11">
        <v>0</v>
      </c>
      <c r="W166" s="11">
        <v>0</v>
      </c>
      <c r="X166" s="58">
        <v>0</v>
      </c>
      <c r="Y166" s="56">
        <f t="shared" si="20"/>
        <v>11736</v>
      </c>
      <c r="Z166" s="45" t="s">
        <v>57</v>
      </c>
      <c r="AA166" s="39" t="s">
        <v>40</v>
      </c>
      <c r="AB166" s="7">
        <f t="shared" si="19"/>
        <v>24293.519999999997</v>
      </c>
    </row>
    <row r="167" spans="1:28" ht="12.75" hidden="1" x14ac:dyDescent="0.2">
      <c r="A167" s="44" t="s">
        <v>6</v>
      </c>
      <c r="B167" s="2" t="s">
        <v>40</v>
      </c>
      <c r="C167" s="22" t="s">
        <v>73</v>
      </c>
      <c r="D167" s="22"/>
      <c r="E167" s="10">
        <v>72</v>
      </c>
      <c r="F167" s="6"/>
      <c r="G167" s="72">
        <v>2.0699999999999998</v>
      </c>
      <c r="H167" s="72">
        <f t="shared" si="17"/>
        <v>149.04</v>
      </c>
      <c r="I167" s="4" t="s">
        <v>9</v>
      </c>
      <c r="J167" s="5"/>
      <c r="K167" s="11">
        <v>648</v>
      </c>
      <c r="L167" s="11">
        <f t="shared" si="18"/>
        <v>648</v>
      </c>
      <c r="M167" s="96">
        <v>0</v>
      </c>
      <c r="N167" s="11">
        <v>0</v>
      </c>
      <c r="O167" s="11">
        <v>7200</v>
      </c>
      <c r="P167" s="11">
        <v>0</v>
      </c>
      <c r="Q167" s="11">
        <v>0</v>
      </c>
      <c r="R167" s="11">
        <v>0</v>
      </c>
      <c r="S167" s="11">
        <v>0</v>
      </c>
      <c r="T167" s="11">
        <v>0</v>
      </c>
      <c r="U167" s="11">
        <v>5040</v>
      </c>
      <c r="V167" s="11">
        <v>0</v>
      </c>
      <c r="W167" s="11">
        <v>0</v>
      </c>
      <c r="X167" s="58">
        <v>0</v>
      </c>
      <c r="Y167" s="56">
        <f t="shared" si="20"/>
        <v>13536</v>
      </c>
      <c r="Z167" s="45" t="s">
        <v>57</v>
      </c>
      <c r="AA167" s="39" t="s">
        <v>40</v>
      </c>
      <c r="AB167" s="7">
        <f t="shared" si="19"/>
        <v>28019.519999999997</v>
      </c>
    </row>
    <row r="168" spans="1:28" ht="12.75" hidden="1" x14ac:dyDescent="0.2">
      <c r="A168" s="44" t="s">
        <v>6</v>
      </c>
      <c r="B168" s="2" t="s">
        <v>40</v>
      </c>
      <c r="C168" s="22" t="s">
        <v>74</v>
      </c>
      <c r="D168" s="22"/>
      <c r="E168" s="10">
        <v>72</v>
      </c>
      <c r="F168" s="6"/>
      <c r="G168" s="72">
        <v>2.0699999999999998</v>
      </c>
      <c r="H168" s="72">
        <f t="shared" si="17"/>
        <v>149.04</v>
      </c>
      <c r="I168" s="4" t="s">
        <v>9</v>
      </c>
      <c r="J168" s="5"/>
      <c r="K168" s="11">
        <v>648</v>
      </c>
      <c r="L168" s="11">
        <f t="shared" si="18"/>
        <v>648</v>
      </c>
      <c r="M168" s="96">
        <v>0</v>
      </c>
      <c r="N168" s="11">
        <v>0</v>
      </c>
      <c r="O168" s="11">
        <v>5400</v>
      </c>
      <c r="P168" s="11">
        <v>0</v>
      </c>
      <c r="Q168" s="11">
        <v>0</v>
      </c>
      <c r="R168" s="11">
        <v>0</v>
      </c>
      <c r="S168" s="11">
        <v>0</v>
      </c>
      <c r="T168" s="11">
        <v>0</v>
      </c>
      <c r="U168" s="11">
        <v>5040</v>
      </c>
      <c r="V168" s="11">
        <v>0</v>
      </c>
      <c r="W168" s="11">
        <v>0</v>
      </c>
      <c r="X168" s="58">
        <v>0</v>
      </c>
      <c r="Y168" s="56">
        <f t="shared" si="20"/>
        <v>11736</v>
      </c>
      <c r="Z168" s="45" t="s">
        <v>57</v>
      </c>
      <c r="AA168" s="39" t="s">
        <v>40</v>
      </c>
      <c r="AB168" s="7">
        <f t="shared" si="19"/>
        <v>24293.519999999997</v>
      </c>
    </row>
    <row r="169" spans="1:28" ht="12.75" hidden="1" x14ac:dyDescent="0.2">
      <c r="A169" s="44" t="s">
        <v>6</v>
      </c>
      <c r="B169" s="2" t="s">
        <v>44</v>
      </c>
      <c r="C169" s="9" t="s">
        <v>75</v>
      </c>
      <c r="D169" s="9"/>
      <c r="E169" s="10">
        <v>72</v>
      </c>
      <c r="F169" s="6"/>
      <c r="G169" s="72">
        <v>1.25</v>
      </c>
      <c r="H169" s="72">
        <f t="shared" si="17"/>
        <v>90</v>
      </c>
      <c r="I169" s="4" t="s">
        <v>9</v>
      </c>
      <c r="J169" s="5"/>
      <c r="K169" s="11"/>
      <c r="L169" s="11"/>
      <c r="M169" s="11">
        <v>2016</v>
      </c>
      <c r="N169" s="11"/>
      <c r="O169" s="11"/>
      <c r="P169" s="11">
        <v>10000</v>
      </c>
      <c r="Q169" s="11">
        <v>10000</v>
      </c>
      <c r="R169" s="11">
        <v>10000</v>
      </c>
      <c r="S169" s="11">
        <v>5000</v>
      </c>
      <c r="T169" s="11">
        <v>5000</v>
      </c>
      <c r="U169" s="11">
        <v>10000</v>
      </c>
      <c r="V169" s="11">
        <v>10000</v>
      </c>
      <c r="W169" s="11">
        <v>10000</v>
      </c>
      <c r="X169" s="58">
        <v>10000</v>
      </c>
      <c r="Y169" s="56">
        <f t="shared" si="20"/>
        <v>82016</v>
      </c>
      <c r="Z169" s="45" t="s">
        <v>76</v>
      </c>
      <c r="AA169" s="39" t="s">
        <v>44</v>
      </c>
      <c r="AB169" s="7">
        <f t="shared" si="19"/>
        <v>102520</v>
      </c>
    </row>
    <row r="170" spans="1:28" ht="12.75" x14ac:dyDescent="0.2">
      <c r="A170" s="44" t="s">
        <v>6</v>
      </c>
      <c r="B170" s="1" t="s">
        <v>40</v>
      </c>
      <c r="C170" s="19" t="str">
        <f>'[1]MGN Liner Weekly Avail - 14 wks'!A213</f>
        <v>Iris Edith Wolford</v>
      </c>
      <c r="D170" s="19" t="str">
        <f>'[1]MGN Liner Weekly Avail - 14 wks'!B213</f>
        <v>#N/A</v>
      </c>
      <c r="E170" s="1">
        <v>72</v>
      </c>
      <c r="F170" s="26"/>
      <c r="G170" s="72">
        <v>1.8</v>
      </c>
      <c r="H170" s="72">
        <f t="shared" si="17"/>
        <v>129.6</v>
      </c>
      <c r="I170" s="1" t="s">
        <v>111</v>
      </c>
      <c r="J170" s="29"/>
      <c r="K170" s="29"/>
      <c r="L170" s="29"/>
      <c r="M170" s="29"/>
      <c r="N170" s="11">
        <f>'[1]MGN Liner Weekly Avail - 16 wks'!C213</f>
        <v>0</v>
      </c>
      <c r="O170" s="11">
        <f>'[1]MGN Liner Weekly Avail - 16 wks'!D213+'[1]MGN Liner Weekly Avail - 16 wks'!E213</f>
        <v>0</v>
      </c>
      <c r="P170" s="11">
        <f>'[1]MGN Liner Weekly Avail - 16 wks'!F213+'[1]MGN Liner Weekly Avail - 16 wks'!G213+'[1]MGN Liner Weekly Avail - 16 wks'!H213</f>
        <v>100</v>
      </c>
      <c r="Q170" s="11">
        <f>'[1]MGN Liner Weekly Avail - 16 wks'!I213+'[1]MGN Liner Weekly Avail - 16 wks'!J213+'[1]MGN Liner Weekly Avail - 16 wks'!K213</f>
        <v>0</v>
      </c>
      <c r="R170" s="11">
        <f>'[1]MGN Liner Weekly Avail - 16 wks'!L213+'[1]MGN Liner Weekly Avail - 16 wks'!M213</f>
        <v>0</v>
      </c>
      <c r="S170" s="11">
        <f>'[1]MGN Liner Weekly Avail - 16 wks'!N213+'[1]MGN Liner Weekly Avail - 16 wks'!O213+'[1]MGN Liner Weekly Avail - 16 wks'!P213</f>
        <v>0</v>
      </c>
      <c r="T170" s="11">
        <f>'[1]MGN Liner Weekly Avail - 16 wks'!Q213+'[1]MGN Liner Weekly Avail - 16 wks'!R213</f>
        <v>0</v>
      </c>
      <c r="U170" s="11">
        <f>'[1]MGN Liner Weekly Avail - 16 wks'!S213+'[1]MGN Liner Weekly Avail - 16 wks'!T213</f>
        <v>0</v>
      </c>
      <c r="V170" s="11">
        <f>'[1]MGN Liner Weekly Avail - 16 wks'!U213+'[1]MGN Liner Weekly Avail - 16 wks'!V213</f>
        <v>0</v>
      </c>
      <c r="W170" s="11">
        <f>'[1]MGN Liner Weekly Avail - 16 wks'!W213+'[1]MGN Liner Weekly Avail - 16 wks'!X213</f>
        <v>0</v>
      </c>
      <c r="X170" s="58">
        <f>'[1]MGN Liner Weekly Avail - 16 wks'!Y213+'[1]MGN Liner Weekly Avail - 16 wks'!Z213+'[1]MGN Liner Weekly Avail - 16 wks'!AA213</f>
        <v>0</v>
      </c>
      <c r="Y170" s="56">
        <f t="shared" si="20"/>
        <v>100</v>
      </c>
      <c r="Z170" s="46"/>
      <c r="AA170" s="41" t="s">
        <v>40</v>
      </c>
      <c r="AB170" s="28">
        <f>+G170*Y170</f>
        <v>180</v>
      </c>
    </row>
    <row r="171" spans="1:28" ht="12.75" x14ac:dyDescent="0.2">
      <c r="A171" s="44" t="s">
        <v>6</v>
      </c>
      <c r="B171" s="1" t="s">
        <v>40</v>
      </c>
      <c r="C171" s="19" t="str">
        <f>'[1]MGN Liner Weekly Avail - 14 wks'!A214</f>
        <v>Iris Magrib</v>
      </c>
      <c r="D171" s="19" t="str">
        <f>'[1]MGN Liner Weekly Avail - 14 wks'!B214</f>
        <v>G04246</v>
      </c>
      <c r="E171" s="1">
        <v>72</v>
      </c>
      <c r="F171" s="26"/>
      <c r="G171" s="72">
        <v>1.8</v>
      </c>
      <c r="H171" s="72">
        <f t="shared" si="17"/>
        <v>129.6</v>
      </c>
      <c r="I171" s="1" t="s">
        <v>111</v>
      </c>
      <c r="J171" s="29"/>
      <c r="K171" s="29"/>
      <c r="L171" s="29"/>
      <c r="M171" s="29"/>
      <c r="N171" s="11">
        <f>'[1]MGN Liner Weekly Avail - 16 wks'!C214</f>
        <v>0</v>
      </c>
      <c r="O171" s="11">
        <f>'[1]MGN Liner Weekly Avail - 16 wks'!D214+'[1]MGN Liner Weekly Avail - 16 wks'!E214</f>
        <v>0</v>
      </c>
      <c r="P171" s="11">
        <f>'[1]MGN Liner Weekly Avail - 16 wks'!F214+'[1]MGN Liner Weekly Avail - 16 wks'!G214+'[1]MGN Liner Weekly Avail - 16 wks'!H214</f>
        <v>100</v>
      </c>
      <c r="Q171" s="11">
        <f>'[1]MGN Liner Weekly Avail - 16 wks'!I214+'[1]MGN Liner Weekly Avail - 16 wks'!J214+'[1]MGN Liner Weekly Avail - 16 wks'!K214</f>
        <v>0</v>
      </c>
      <c r="R171" s="11">
        <f>'[1]MGN Liner Weekly Avail - 16 wks'!L214+'[1]MGN Liner Weekly Avail - 16 wks'!M214</f>
        <v>0</v>
      </c>
      <c r="S171" s="11">
        <f>'[1]MGN Liner Weekly Avail - 16 wks'!N214+'[1]MGN Liner Weekly Avail - 16 wks'!O214+'[1]MGN Liner Weekly Avail - 16 wks'!P214</f>
        <v>0</v>
      </c>
      <c r="T171" s="11">
        <f>'[1]MGN Liner Weekly Avail - 16 wks'!Q214+'[1]MGN Liner Weekly Avail - 16 wks'!R214</f>
        <v>0</v>
      </c>
      <c r="U171" s="11">
        <f>'[1]MGN Liner Weekly Avail - 16 wks'!S214+'[1]MGN Liner Weekly Avail - 16 wks'!T214</f>
        <v>0</v>
      </c>
      <c r="V171" s="11">
        <f>'[1]MGN Liner Weekly Avail - 16 wks'!U214+'[1]MGN Liner Weekly Avail - 16 wks'!V214</f>
        <v>0</v>
      </c>
      <c r="W171" s="11">
        <f>'[1]MGN Liner Weekly Avail - 16 wks'!W214+'[1]MGN Liner Weekly Avail - 16 wks'!X214</f>
        <v>0</v>
      </c>
      <c r="X171" s="58">
        <f>'[1]MGN Liner Weekly Avail - 16 wks'!Y214+'[1]MGN Liner Weekly Avail - 16 wks'!Z214+'[1]MGN Liner Weekly Avail - 16 wks'!AA214</f>
        <v>0</v>
      </c>
      <c r="Y171" s="56">
        <f t="shared" si="20"/>
        <v>100</v>
      </c>
      <c r="Z171" s="46"/>
      <c r="AA171" s="41" t="s">
        <v>40</v>
      </c>
      <c r="AB171" s="28">
        <f>+G171*Y171</f>
        <v>180</v>
      </c>
    </row>
    <row r="172" spans="1:28" ht="12.75" x14ac:dyDescent="0.2">
      <c r="A172" s="44" t="s">
        <v>6</v>
      </c>
      <c r="B172" s="1" t="s">
        <v>40</v>
      </c>
      <c r="C172" s="19" t="str">
        <f>'[1]MGN Liner Weekly Avail - 14 wks'!A215</f>
        <v>Iris Purple Flame</v>
      </c>
      <c r="D172" s="19" t="str">
        <f>'[1]MGN Liner Weekly Avail - 14 wks'!B215</f>
        <v>G01758</v>
      </c>
      <c r="E172" s="1">
        <v>72</v>
      </c>
      <c r="F172" s="26"/>
      <c r="G172" s="72">
        <v>1.8</v>
      </c>
      <c r="H172" s="72">
        <f t="shared" si="17"/>
        <v>129.6</v>
      </c>
      <c r="I172" s="1" t="s">
        <v>111</v>
      </c>
      <c r="J172" s="29"/>
      <c r="K172" s="29"/>
      <c r="L172" s="29"/>
      <c r="M172" s="29"/>
      <c r="N172" s="11">
        <f>'[1]MGN Liner Weekly Avail - 16 wks'!C215</f>
        <v>0</v>
      </c>
      <c r="O172" s="11">
        <f>'[1]MGN Liner Weekly Avail - 16 wks'!D215+'[1]MGN Liner Weekly Avail - 16 wks'!E215</f>
        <v>0</v>
      </c>
      <c r="P172" s="11">
        <f>'[1]MGN Liner Weekly Avail - 16 wks'!F215+'[1]MGN Liner Weekly Avail - 16 wks'!G215+'[1]MGN Liner Weekly Avail - 16 wks'!H215</f>
        <v>0</v>
      </c>
      <c r="Q172" s="11">
        <f>'[1]MGN Liner Weekly Avail - 16 wks'!I215+'[1]MGN Liner Weekly Avail - 16 wks'!J215+'[1]MGN Liner Weekly Avail - 16 wks'!K215</f>
        <v>0</v>
      </c>
      <c r="R172" s="11">
        <f>'[1]MGN Liner Weekly Avail - 16 wks'!L215+'[1]MGN Liner Weekly Avail - 16 wks'!M215</f>
        <v>0</v>
      </c>
      <c r="S172" s="11">
        <f>'[1]MGN Liner Weekly Avail - 16 wks'!N215+'[1]MGN Liner Weekly Avail - 16 wks'!O215+'[1]MGN Liner Weekly Avail - 16 wks'!P215</f>
        <v>0</v>
      </c>
      <c r="T172" s="11">
        <f>'[1]MGN Liner Weekly Avail - 16 wks'!Q215+'[1]MGN Liner Weekly Avail - 16 wks'!R215</f>
        <v>0</v>
      </c>
      <c r="U172" s="11">
        <f>'[1]MGN Liner Weekly Avail - 16 wks'!S215+'[1]MGN Liner Weekly Avail - 16 wks'!T215</f>
        <v>0</v>
      </c>
      <c r="V172" s="11">
        <f>'[1]MGN Liner Weekly Avail - 16 wks'!U215+'[1]MGN Liner Weekly Avail - 16 wks'!V215</f>
        <v>0</v>
      </c>
      <c r="W172" s="11">
        <f>'[1]MGN Liner Weekly Avail - 16 wks'!W215+'[1]MGN Liner Weekly Avail - 16 wks'!X215</f>
        <v>500</v>
      </c>
      <c r="X172" s="58">
        <f>'[1]MGN Liner Weekly Avail - 16 wks'!Y215+'[1]MGN Liner Weekly Avail - 16 wks'!Z215+'[1]MGN Liner Weekly Avail - 16 wks'!AA215</f>
        <v>0</v>
      </c>
      <c r="Y172" s="56">
        <f t="shared" si="20"/>
        <v>500</v>
      </c>
      <c r="Z172" s="46"/>
      <c r="AA172" s="41" t="s">
        <v>40</v>
      </c>
      <c r="AB172" s="28">
        <f>+G172*Y172</f>
        <v>900</v>
      </c>
    </row>
    <row r="173" spans="1:28" ht="12.75" hidden="1" x14ac:dyDescent="0.2">
      <c r="A173" s="44" t="s">
        <v>6</v>
      </c>
      <c r="B173" s="1" t="s">
        <v>40</v>
      </c>
      <c r="C173" s="19" t="str">
        <f>'[1]MGN Inventory Nov 25'!H180</f>
        <v>Isolepis Cernua</v>
      </c>
      <c r="D173" s="19"/>
      <c r="E173" s="1">
        <v>72</v>
      </c>
      <c r="F173" s="26"/>
      <c r="G173" s="72">
        <v>1.5</v>
      </c>
      <c r="H173" s="72">
        <f t="shared" si="17"/>
        <v>108</v>
      </c>
      <c r="I173" s="1" t="s">
        <v>9</v>
      </c>
      <c r="J173" s="29"/>
      <c r="K173" s="29"/>
      <c r="L173" s="29"/>
      <c r="M173" s="29"/>
      <c r="N173" s="29"/>
      <c r="O173" s="29">
        <v>0</v>
      </c>
      <c r="P173" s="29">
        <v>5000</v>
      </c>
      <c r="Q173" s="29">
        <v>5000</v>
      </c>
      <c r="R173" s="29">
        <v>5000</v>
      </c>
      <c r="S173" s="29">
        <v>5000</v>
      </c>
      <c r="T173" s="29">
        <v>5000</v>
      </c>
      <c r="U173" s="29">
        <v>5000</v>
      </c>
      <c r="V173" s="29">
        <v>5000</v>
      </c>
      <c r="W173" s="29">
        <v>5000</v>
      </c>
      <c r="X173" s="60">
        <v>5000</v>
      </c>
      <c r="Y173" s="56">
        <f t="shared" si="20"/>
        <v>45000</v>
      </c>
      <c r="Z173" s="46"/>
      <c r="AA173" s="41" t="s">
        <v>40</v>
      </c>
      <c r="AB173" s="28">
        <f>+G173*Y173</f>
        <v>67500</v>
      </c>
    </row>
    <row r="174" spans="1:28" ht="12.75" x14ac:dyDescent="0.2">
      <c r="A174" s="44" t="s">
        <v>6</v>
      </c>
      <c r="B174" s="1" t="s">
        <v>40</v>
      </c>
      <c r="C174" s="19" t="str">
        <f>'[1]MGN Liner Weekly Avail - 14 wks'!A224</f>
        <v>Lomandra Miner's Gold</v>
      </c>
      <c r="D174" s="19" t="str">
        <f>'[1]MGN Liner Weekly Avail - 14 wks'!B224</f>
        <v>G01307</v>
      </c>
      <c r="E174" s="1">
        <v>72</v>
      </c>
      <c r="F174" s="26">
        <v>0.25</v>
      </c>
      <c r="G174" s="72">
        <v>1.77</v>
      </c>
      <c r="H174" s="72">
        <f t="shared" si="17"/>
        <v>145.44</v>
      </c>
      <c r="I174" s="1" t="s">
        <v>111</v>
      </c>
      <c r="J174" s="29"/>
      <c r="K174" s="29"/>
      <c r="L174" s="29"/>
      <c r="M174" s="29"/>
      <c r="N174" s="11">
        <f>'[1]MGN Liner Weekly Avail - 16 wks'!C224</f>
        <v>0</v>
      </c>
      <c r="O174" s="11">
        <f>'[1]MGN Liner Weekly Avail - 16 wks'!D224+'[1]MGN Liner Weekly Avail - 16 wks'!E224</f>
        <v>0</v>
      </c>
      <c r="P174" s="11">
        <f>'[1]MGN Liner Weekly Avail - 16 wks'!F224+'[1]MGN Liner Weekly Avail - 16 wks'!G224+'[1]MGN Liner Weekly Avail - 16 wks'!H224</f>
        <v>0</v>
      </c>
      <c r="Q174" s="11">
        <f>'[1]MGN Liner Weekly Avail - 16 wks'!I224+'[1]MGN Liner Weekly Avail - 16 wks'!J224+'[1]MGN Liner Weekly Avail - 16 wks'!K224</f>
        <v>0</v>
      </c>
      <c r="R174" s="11">
        <f>'[1]MGN Liner Weekly Avail - 16 wks'!L224+'[1]MGN Liner Weekly Avail - 16 wks'!M224</f>
        <v>0</v>
      </c>
      <c r="S174" s="11">
        <f>'[1]MGN Liner Weekly Avail - 16 wks'!N224+'[1]MGN Liner Weekly Avail - 16 wks'!O224+'[1]MGN Liner Weekly Avail - 16 wks'!P224</f>
        <v>0</v>
      </c>
      <c r="T174" s="11">
        <f>'[1]MGN Liner Weekly Avail - 16 wks'!Q224+'[1]MGN Liner Weekly Avail - 16 wks'!R224</f>
        <v>2500</v>
      </c>
      <c r="U174" s="11">
        <f>'[1]MGN Liner Weekly Avail - 16 wks'!S224+'[1]MGN Liner Weekly Avail - 16 wks'!T224</f>
        <v>0</v>
      </c>
      <c r="V174" s="11">
        <f>'[1]MGN Liner Weekly Avail - 16 wks'!U224+'[1]MGN Liner Weekly Avail - 16 wks'!V224</f>
        <v>0</v>
      </c>
      <c r="W174" s="11">
        <f>'[1]MGN Liner Weekly Avail - 16 wks'!W224+'[1]MGN Liner Weekly Avail - 16 wks'!X224</f>
        <v>10000</v>
      </c>
      <c r="X174" s="58">
        <f>'[1]MGN Liner Weekly Avail - 16 wks'!Y224+'[1]MGN Liner Weekly Avail - 16 wks'!Z224+'[1]MGN Liner Weekly Avail - 16 wks'!AA224</f>
        <v>10000</v>
      </c>
      <c r="Y174" s="56">
        <f t="shared" si="20"/>
        <v>22500</v>
      </c>
      <c r="Z174" s="46"/>
      <c r="AA174" s="41" t="s">
        <v>40</v>
      </c>
      <c r="AB174" s="28">
        <f>+G174*Y174</f>
        <v>39825</v>
      </c>
    </row>
    <row r="175" spans="1:28" ht="12.75" hidden="1" x14ac:dyDescent="0.2">
      <c r="A175" s="44" t="s">
        <v>6</v>
      </c>
      <c r="B175" s="2" t="s">
        <v>44</v>
      </c>
      <c r="C175" s="9" t="s">
        <v>77</v>
      </c>
      <c r="D175" s="9"/>
      <c r="E175" s="10">
        <v>72</v>
      </c>
      <c r="F175" s="6"/>
      <c r="G175" s="72">
        <v>1.25</v>
      </c>
      <c r="H175" s="72">
        <f t="shared" si="17"/>
        <v>90</v>
      </c>
      <c r="I175" s="4" t="s">
        <v>9</v>
      </c>
      <c r="J175" s="5">
        <v>2016</v>
      </c>
      <c r="K175" s="11"/>
      <c r="L175" s="11">
        <v>2016</v>
      </c>
      <c r="M175" s="96">
        <v>2673</v>
      </c>
      <c r="N175" s="11">
        <v>0</v>
      </c>
      <c r="O175" s="11">
        <v>0</v>
      </c>
      <c r="P175" s="11">
        <v>3718</v>
      </c>
      <c r="Q175" s="11">
        <v>0</v>
      </c>
      <c r="R175" s="11">
        <v>2052</v>
      </c>
      <c r="S175" s="11">
        <v>0</v>
      </c>
      <c r="T175" s="11">
        <v>4406</v>
      </c>
      <c r="U175" s="11">
        <v>4053</v>
      </c>
      <c r="V175" s="11">
        <v>2086</v>
      </c>
      <c r="W175" s="11">
        <v>3729</v>
      </c>
      <c r="X175" s="58">
        <v>1919</v>
      </c>
      <c r="Y175" s="56">
        <f t="shared" si="20"/>
        <v>28668</v>
      </c>
      <c r="Z175" s="45" t="s">
        <v>78</v>
      </c>
      <c r="AA175" s="39" t="s">
        <v>44</v>
      </c>
      <c r="AB175" s="7">
        <f>+Y175*G175</f>
        <v>35835</v>
      </c>
    </row>
    <row r="176" spans="1:28" ht="12.75" hidden="1" x14ac:dyDescent="0.2">
      <c r="A176" s="44" t="s">
        <v>6</v>
      </c>
      <c r="B176" s="2" t="s">
        <v>44</v>
      </c>
      <c r="C176" s="9" t="s">
        <v>77</v>
      </c>
      <c r="D176" s="9"/>
      <c r="E176" s="10">
        <v>24</v>
      </c>
      <c r="F176" s="6"/>
      <c r="G176" s="72">
        <v>1.85</v>
      </c>
      <c r="H176" s="72">
        <f t="shared" si="17"/>
        <v>44.400000000000006</v>
      </c>
      <c r="I176" s="4" t="s">
        <v>9</v>
      </c>
      <c r="J176" s="5"/>
      <c r="K176" s="11">
        <v>240</v>
      </c>
      <c r="L176" s="11">
        <f t="shared" ref="L176:L214" si="21">K176</f>
        <v>240</v>
      </c>
      <c r="M176" s="11"/>
      <c r="N176" s="11"/>
      <c r="O176" s="11"/>
      <c r="P176" s="11"/>
      <c r="Q176" s="11"/>
      <c r="R176" s="11"/>
      <c r="S176" s="11"/>
      <c r="T176" s="11"/>
      <c r="U176" s="11"/>
      <c r="V176" s="11"/>
      <c r="W176" s="11"/>
      <c r="X176" s="58"/>
      <c r="Y176" s="56">
        <f t="shared" si="20"/>
        <v>480</v>
      </c>
      <c r="Z176" s="45" t="s">
        <v>79</v>
      </c>
      <c r="AA176" s="39" t="s">
        <v>44</v>
      </c>
      <c r="AB176" s="7">
        <f>+Y176*G176</f>
        <v>888</v>
      </c>
    </row>
    <row r="177" spans="1:28" ht="12.75" hidden="1" x14ac:dyDescent="0.2">
      <c r="A177" s="44" t="s">
        <v>6</v>
      </c>
      <c r="B177" s="2" t="s">
        <v>44</v>
      </c>
      <c r="C177" s="9" t="s">
        <v>80</v>
      </c>
      <c r="D177" s="9"/>
      <c r="E177" s="10" t="s">
        <v>27</v>
      </c>
      <c r="F177" s="6"/>
      <c r="G177" s="72">
        <v>1</v>
      </c>
      <c r="H177" s="72">
        <f t="shared" si="17"/>
        <v>0</v>
      </c>
      <c r="I177" s="4" t="s">
        <v>9</v>
      </c>
      <c r="J177" s="5"/>
      <c r="K177" s="11">
        <v>5000</v>
      </c>
      <c r="L177" s="11">
        <f t="shared" si="21"/>
        <v>5000</v>
      </c>
      <c r="M177" s="11"/>
      <c r="N177" s="11"/>
      <c r="O177" s="11"/>
      <c r="P177" s="11"/>
      <c r="Q177" s="11"/>
      <c r="R177" s="11"/>
      <c r="S177" s="11"/>
      <c r="T177" s="11"/>
      <c r="U177" s="11"/>
      <c r="V177" s="11"/>
      <c r="W177" s="11"/>
      <c r="X177" s="58"/>
      <c r="Y177" s="56">
        <f t="shared" si="20"/>
        <v>10000</v>
      </c>
      <c r="Z177" s="45" t="s">
        <v>28</v>
      </c>
      <c r="AA177" s="39" t="s">
        <v>44</v>
      </c>
      <c r="AB177" s="7">
        <f>+Y177*G177</f>
        <v>10000</v>
      </c>
    </row>
    <row r="178" spans="1:28" ht="12.75" hidden="1" x14ac:dyDescent="0.2">
      <c r="A178" s="44" t="s">
        <v>6</v>
      </c>
      <c r="B178" s="1" t="s">
        <v>42</v>
      </c>
      <c r="C178" s="19" t="str">
        <f>'[1]MGN Inventory Nov 25'!H186</f>
        <v>Miscanthus Gracillimus</v>
      </c>
      <c r="D178" s="19"/>
      <c r="E178" s="1">
        <v>72</v>
      </c>
      <c r="F178" s="26"/>
      <c r="G178" s="72">
        <v>1.5</v>
      </c>
      <c r="H178" s="72">
        <f t="shared" si="17"/>
        <v>108</v>
      </c>
      <c r="I178" s="1" t="s">
        <v>9</v>
      </c>
      <c r="J178" s="29"/>
      <c r="K178" s="29"/>
      <c r="L178" s="11">
        <f t="shared" si="21"/>
        <v>0</v>
      </c>
      <c r="M178" s="29"/>
      <c r="N178" s="29"/>
      <c r="O178" s="29">
        <v>0</v>
      </c>
      <c r="P178" s="29">
        <v>5000</v>
      </c>
      <c r="Q178" s="29">
        <v>5000</v>
      </c>
      <c r="R178" s="29">
        <v>5000</v>
      </c>
      <c r="S178" s="29">
        <v>5000</v>
      </c>
      <c r="T178" s="29">
        <v>5000</v>
      </c>
      <c r="U178" s="29">
        <v>5000</v>
      </c>
      <c r="V178" s="29">
        <v>5000</v>
      </c>
      <c r="W178" s="29">
        <v>5000</v>
      </c>
      <c r="X178" s="60">
        <v>5000</v>
      </c>
      <c r="Y178" s="56">
        <f t="shared" si="20"/>
        <v>45000</v>
      </c>
      <c r="Z178" s="46"/>
      <c r="AA178" s="41" t="s">
        <v>42</v>
      </c>
      <c r="AB178" s="28">
        <f>+G178*Y178</f>
        <v>67500</v>
      </c>
    </row>
    <row r="179" spans="1:28" ht="12.75" hidden="1" x14ac:dyDescent="0.2">
      <c r="A179" s="44" t="s">
        <v>6</v>
      </c>
      <c r="B179" s="1" t="s">
        <v>42</v>
      </c>
      <c r="C179" s="19" t="s">
        <v>114</v>
      </c>
      <c r="D179" s="19"/>
      <c r="E179" s="1" t="s">
        <v>27</v>
      </c>
      <c r="F179" s="26"/>
      <c r="G179" s="72">
        <v>0.7</v>
      </c>
      <c r="H179" s="72">
        <f t="shared" si="17"/>
        <v>0</v>
      </c>
      <c r="I179" s="1" t="s">
        <v>9</v>
      </c>
      <c r="J179" s="29"/>
      <c r="K179" s="29"/>
      <c r="L179" s="11">
        <f t="shared" si="21"/>
        <v>0</v>
      </c>
      <c r="M179" s="29"/>
      <c r="N179" s="29"/>
      <c r="O179" s="29">
        <v>0</v>
      </c>
      <c r="P179" s="29">
        <v>5000</v>
      </c>
      <c r="Q179" s="29">
        <v>5000</v>
      </c>
      <c r="R179" s="29">
        <v>5000</v>
      </c>
      <c r="S179" s="29">
        <v>5000</v>
      </c>
      <c r="T179" s="29">
        <v>5000</v>
      </c>
      <c r="U179" s="29">
        <v>5000</v>
      </c>
      <c r="V179" s="29">
        <v>5000</v>
      </c>
      <c r="W179" s="29">
        <v>5000</v>
      </c>
      <c r="X179" s="60">
        <v>5000</v>
      </c>
      <c r="Y179" s="56">
        <f t="shared" si="20"/>
        <v>45000</v>
      </c>
      <c r="Z179" s="46"/>
      <c r="AA179" s="41" t="s">
        <v>42</v>
      </c>
      <c r="AB179" s="7" t="e">
        <f>+Y179*#REF!</f>
        <v>#REF!</v>
      </c>
    </row>
    <row r="180" spans="1:28" ht="12.75" hidden="1" x14ac:dyDescent="0.2">
      <c r="A180" s="44" t="s">
        <v>6</v>
      </c>
      <c r="B180" s="2" t="s">
        <v>42</v>
      </c>
      <c r="C180" s="9" t="s">
        <v>81</v>
      </c>
      <c r="D180" s="9"/>
      <c r="E180" s="10">
        <v>72</v>
      </c>
      <c r="F180" s="6"/>
      <c r="G180" s="72">
        <v>2.0499999999999998</v>
      </c>
      <c r="H180" s="72">
        <f t="shared" si="17"/>
        <v>147.6</v>
      </c>
      <c r="I180" s="4" t="s">
        <v>9</v>
      </c>
      <c r="J180" s="5"/>
      <c r="K180" s="11"/>
      <c r="L180" s="11">
        <f t="shared" si="21"/>
        <v>0</v>
      </c>
      <c r="M180" s="11"/>
      <c r="N180" s="11"/>
      <c r="O180" s="11"/>
      <c r="P180" s="11">
        <v>10000</v>
      </c>
      <c r="Q180" s="11">
        <v>50000</v>
      </c>
      <c r="R180" s="11">
        <v>50000</v>
      </c>
      <c r="S180" s="11">
        <v>50000</v>
      </c>
      <c r="T180" s="11">
        <v>50000</v>
      </c>
      <c r="U180" s="11">
        <v>50000</v>
      </c>
      <c r="V180" s="11">
        <v>50000</v>
      </c>
      <c r="W180" s="11">
        <v>50000</v>
      </c>
      <c r="X180" s="58">
        <v>50000</v>
      </c>
      <c r="Y180" s="56">
        <f t="shared" si="20"/>
        <v>410000</v>
      </c>
      <c r="Z180" s="45"/>
      <c r="AA180" s="39" t="s">
        <v>42</v>
      </c>
      <c r="AB180" s="7">
        <f>+Y180*G180</f>
        <v>840499.99999999988</v>
      </c>
    </row>
    <row r="181" spans="1:28" ht="12.75" hidden="1" x14ac:dyDescent="0.2">
      <c r="A181" s="44" t="s">
        <v>6</v>
      </c>
      <c r="B181" s="2" t="s">
        <v>42</v>
      </c>
      <c r="C181" s="9" t="s">
        <v>81</v>
      </c>
      <c r="D181" s="9"/>
      <c r="E181" s="10" t="s">
        <v>27</v>
      </c>
      <c r="F181" s="6"/>
      <c r="G181" s="72">
        <v>0.85</v>
      </c>
      <c r="H181" s="72">
        <f t="shared" si="17"/>
        <v>0</v>
      </c>
      <c r="I181" s="4" t="s">
        <v>9</v>
      </c>
      <c r="J181" s="5"/>
      <c r="K181" s="11"/>
      <c r="L181" s="11">
        <f t="shared" si="21"/>
        <v>0</v>
      </c>
      <c r="M181" s="11"/>
      <c r="N181" s="11"/>
      <c r="O181" s="11"/>
      <c r="P181" s="11"/>
      <c r="Q181" s="11"/>
      <c r="R181" s="11">
        <v>10000</v>
      </c>
      <c r="S181" s="11"/>
      <c r="T181" s="11">
        <v>10000</v>
      </c>
      <c r="U181" s="11"/>
      <c r="V181" s="11">
        <v>10000</v>
      </c>
      <c r="W181" s="11"/>
      <c r="X181" s="58">
        <v>10000</v>
      </c>
      <c r="Y181" s="56">
        <f t="shared" si="20"/>
        <v>40000</v>
      </c>
      <c r="Z181" s="45"/>
      <c r="AA181" s="39" t="s">
        <v>42</v>
      </c>
      <c r="AB181" s="7" t="e">
        <f>+Y181*#REF!</f>
        <v>#REF!</v>
      </c>
    </row>
    <row r="182" spans="1:28" ht="12.75" hidden="1" x14ac:dyDescent="0.2">
      <c r="A182" s="44" t="s">
        <v>6</v>
      </c>
      <c r="B182" s="2" t="s">
        <v>44</v>
      </c>
      <c r="C182" s="9" t="s">
        <v>82</v>
      </c>
      <c r="D182" s="9"/>
      <c r="E182" s="10">
        <v>72</v>
      </c>
      <c r="F182" s="6">
        <v>0.3</v>
      </c>
      <c r="G182" s="72">
        <v>1.86</v>
      </c>
      <c r="H182" s="72">
        <f t="shared" si="17"/>
        <v>155.52000000000001</v>
      </c>
      <c r="I182" s="4" t="s">
        <v>9</v>
      </c>
      <c r="J182" s="5"/>
      <c r="K182" s="11">
        <v>10008</v>
      </c>
      <c r="L182" s="11">
        <f t="shared" si="21"/>
        <v>10008</v>
      </c>
      <c r="M182" s="96">
        <v>0</v>
      </c>
      <c r="N182" s="11">
        <v>10008</v>
      </c>
      <c r="O182" s="11">
        <v>15696</v>
      </c>
      <c r="P182" s="11">
        <v>22248</v>
      </c>
      <c r="Q182" s="11">
        <v>65088</v>
      </c>
      <c r="R182" s="11">
        <v>33624</v>
      </c>
      <c r="S182" s="11">
        <v>0</v>
      </c>
      <c r="T182" s="11">
        <v>10008</v>
      </c>
      <c r="U182" s="11">
        <v>30024</v>
      </c>
      <c r="V182" s="11">
        <v>3672</v>
      </c>
      <c r="W182" s="11">
        <v>0</v>
      </c>
      <c r="X182" s="58">
        <v>0</v>
      </c>
      <c r="Y182" s="56">
        <f t="shared" si="20"/>
        <v>210384</v>
      </c>
      <c r="Z182" s="45" t="s">
        <v>83</v>
      </c>
      <c r="AA182" s="39" t="s">
        <v>44</v>
      </c>
      <c r="AB182" s="7">
        <f t="shared" ref="AB182:AB201" si="22">+Y182*G182</f>
        <v>391314.24000000005</v>
      </c>
    </row>
    <row r="183" spans="1:28" ht="12.75" hidden="1" x14ac:dyDescent="0.2">
      <c r="A183" s="44" t="s">
        <v>6</v>
      </c>
      <c r="B183" s="2" t="s">
        <v>44</v>
      </c>
      <c r="C183" s="9" t="s">
        <v>84</v>
      </c>
      <c r="D183" s="9"/>
      <c r="E183" s="10">
        <v>72</v>
      </c>
      <c r="F183" s="6"/>
      <c r="G183" s="72">
        <v>1.95</v>
      </c>
      <c r="H183" s="72">
        <f t="shared" si="17"/>
        <v>140.4</v>
      </c>
      <c r="I183" s="4" t="s">
        <v>9</v>
      </c>
      <c r="J183" s="5"/>
      <c r="K183" s="11"/>
      <c r="L183" s="11">
        <f t="shared" si="21"/>
        <v>0</v>
      </c>
      <c r="M183" s="96">
        <v>0</v>
      </c>
      <c r="N183" s="11">
        <v>0</v>
      </c>
      <c r="O183" s="11">
        <v>0</v>
      </c>
      <c r="P183" s="11">
        <v>1008</v>
      </c>
      <c r="Q183" s="11">
        <v>5040</v>
      </c>
      <c r="R183" s="11">
        <v>3528</v>
      </c>
      <c r="S183" s="11">
        <v>3528</v>
      </c>
      <c r="T183" s="11">
        <v>1008</v>
      </c>
      <c r="U183" s="11">
        <v>5040</v>
      </c>
      <c r="V183" s="11">
        <v>0</v>
      </c>
      <c r="W183" s="11">
        <v>0</v>
      </c>
      <c r="X183" s="58">
        <v>0</v>
      </c>
      <c r="Y183" s="56">
        <f t="shared" si="20"/>
        <v>19152</v>
      </c>
      <c r="Z183" s="45" t="s">
        <v>15</v>
      </c>
      <c r="AA183" s="39" t="s">
        <v>44</v>
      </c>
      <c r="AB183" s="7">
        <f t="shared" si="22"/>
        <v>37346.400000000001</v>
      </c>
    </row>
    <row r="184" spans="1:28" ht="12.75" hidden="1" x14ac:dyDescent="0.2">
      <c r="A184" s="44" t="s">
        <v>6</v>
      </c>
      <c r="B184" s="2" t="s">
        <v>44</v>
      </c>
      <c r="C184" s="9" t="s">
        <v>88</v>
      </c>
      <c r="D184" s="9"/>
      <c r="E184" s="10">
        <v>72</v>
      </c>
      <c r="F184" s="6"/>
      <c r="G184" s="72">
        <v>1</v>
      </c>
      <c r="H184" s="72">
        <f t="shared" si="17"/>
        <v>72</v>
      </c>
      <c r="I184" s="4" t="s">
        <v>9</v>
      </c>
      <c r="J184" s="5"/>
      <c r="K184" s="11">
        <v>2520</v>
      </c>
      <c r="L184" s="11">
        <f t="shared" si="21"/>
        <v>2520</v>
      </c>
      <c r="M184" s="96">
        <v>0</v>
      </c>
      <c r="N184" s="11">
        <v>0</v>
      </c>
      <c r="O184" s="11">
        <v>20016</v>
      </c>
      <c r="P184" s="11">
        <v>6768</v>
      </c>
      <c r="Q184" s="11">
        <v>10080</v>
      </c>
      <c r="R184" s="11">
        <v>3024</v>
      </c>
      <c r="S184" s="11">
        <v>0</v>
      </c>
      <c r="T184" s="11">
        <v>25056</v>
      </c>
      <c r="U184" s="11">
        <v>3024</v>
      </c>
      <c r="V184" s="11">
        <v>0</v>
      </c>
      <c r="W184" s="11">
        <v>0</v>
      </c>
      <c r="X184" s="58">
        <v>0</v>
      </c>
      <c r="Y184" s="56">
        <f t="shared" si="20"/>
        <v>73008</v>
      </c>
      <c r="Z184" s="45" t="s">
        <v>18</v>
      </c>
      <c r="AA184" s="39" t="s">
        <v>44</v>
      </c>
      <c r="AB184" s="7">
        <f t="shared" si="22"/>
        <v>73008</v>
      </c>
    </row>
    <row r="185" spans="1:28" ht="12.75" hidden="1" x14ac:dyDescent="0.2">
      <c r="A185" s="44" t="s">
        <v>6</v>
      </c>
      <c r="B185" s="2" t="s">
        <v>44</v>
      </c>
      <c r="C185" s="9" t="s">
        <v>88</v>
      </c>
      <c r="D185" s="9"/>
      <c r="E185" s="10" t="s">
        <v>27</v>
      </c>
      <c r="F185" s="6"/>
      <c r="G185" s="72">
        <v>0.77</v>
      </c>
      <c r="H185" s="72">
        <f t="shared" si="17"/>
        <v>0</v>
      </c>
      <c r="I185" s="4" t="s">
        <v>9</v>
      </c>
      <c r="J185" s="5"/>
      <c r="K185" s="11">
        <v>5000</v>
      </c>
      <c r="L185" s="11">
        <f t="shared" si="21"/>
        <v>5000</v>
      </c>
      <c r="M185" s="100"/>
      <c r="N185" s="11"/>
      <c r="O185" s="11"/>
      <c r="P185" s="11"/>
      <c r="Q185" s="11"/>
      <c r="R185" s="11"/>
      <c r="S185" s="11"/>
      <c r="T185" s="11"/>
      <c r="U185" s="11"/>
      <c r="V185" s="11"/>
      <c r="W185" s="11"/>
      <c r="X185" s="58"/>
      <c r="Y185" s="56">
        <f t="shared" si="20"/>
        <v>10000</v>
      </c>
      <c r="Z185" s="45" t="s">
        <v>28</v>
      </c>
      <c r="AA185" s="39" t="s">
        <v>44</v>
      </c>
      <c r="AB185" s="7">
        <f t="shared" si="22"/>
        <v>7700</v>
      </c>
    </row>
    <row r="186" spans="1:28" ht="12.75" hidden="1" x14ac:dyDescent="0.2">
      <c r="A186" s="44" t="s">
        <v>6</v>
      </c>
      <c r="B186" s="2" t="s">
        <v>44</v>
      </c>
      <c r="C186" s="9" t="s">
        <v>85</v>
      </c>
      <c r="D186" s="9"/>
      <c r="E186" s="10">
        <v>72</v>
      </c>
      <c r="F186" s="6"/>
      <c r="G186" s="72">
        <v>1.86</v>
      </c>
      <c r="H186" s="72">
        <f t="shared" si="17"/>
        <v>133.92000000000002</v>
      </c>
      <c r="I186" s="4" t="s">
        <v>9</v>
      </c>
      <c r="J186" s="5"/>
      <c r="K186" s="11"/>
      <c r="L186" s="11">
        <f t="shared" si="21"/>
        <v>0</v>
      </c>
      <c r="M186" s="96">
        <v>0</v>
      </c>
      <c r="N186" s="11">
        <v>0</v>
      </c>
      <c r="O186" s="11">
        <v>0</v>
      </c>
      <c r="P186" s="11">
        <v>0</v>
      </c>
      <c r="Q186" s="11">
        <v>0</v>
      </c>
      <c r="R186" s="11">
        <v>5040</v>
      </c>
      <c r="S186" s="11">
        <v>2304</v>
      </c>
      <c r="T186" s="11">
        <v>2016</v>
      </c>
      <c r="U186" s="11">
        <v>5040</v>
      </c>
      <c r="V186" s="11">
        <v>3024</v>
      </c>
      <c r="W186" s="11">
        <v>0</v>
      </c>
      <c r="X186" s="58">
        <v>0</v>
      </c>
      <c r="Y186" s="56">
        <f t="shared" si="20"/>
        <v>17424</v>
      </c>
      <c r="Z186" s="45" t="s">
        <v>10</v>
      </c>
      <c r="AA186" s="39" t="s">
        <v>44</v>
      </c>
      <c r="AB186" s="7">
        <f t="shared" si="22"/>
        <v>32408.640000000003</v>
      </c>
    </row>
    <row r="187" spans="1:28" ht="12.75" hidden="1" x14ac:dyDescent="0.2">
      <c r="A187" s="44" t="s">
        <v>6</v>
      </c>
      <c r="B187" s="2" t="s">
        <v>44</v>
      </c>
      <c r="C187" s="9" t="s">
        <v>86</v>
      </c>
      <c r="D187" s="9"/>
      <c r="E187" s="10">
        <v>72</v>
      </c>
      <c r="F187" s="6"/>
      <c r="G187" s="72">
        <v>1.86</v>
      </c>
      <c r="H187" s="72">
        <f t="shared" si="17"/>
        <v>133.92000000000002</v>
      </c>
      <c r="I187" s="4" t="s">
        <v>9</v>
      </c>
      <c r="J187" s="5"/>
      <c r="K187" s="11">
        <v>5040</v>
      </c>
      <c r="L187" s="11">
        <f t="shared" si="21"/>
        <v>5040</v>
      </c>
      <c r="M187" s="96">
        <v>0</v>
      </c>
      <c r="N187" s="11">
        <v>0</v>
      </c>
      <c r="O187" s="11">
        <v>0</v>
      </c>
      <c r="P187" s="11">
        <v>0</v>
      </c>
      <c r="Q187" s="11">
        <v>0</v>
      </c>
      <c r="R187" s="11">
        <v>5040</v>
      </c>
      <c r="S187" s="11">
        <v>1512</v>
      </c>
      <c r="T187" s="11">
        <v>2016</v>
      </c>
      <c r="U187" s="11">
        <v>5040</v>
      </c>
      <c r="V187" s="11">
        <v>3024</v>
      </c>
      <c r="W187" s="11">
        <v>0</v>
      </c>
      <c r="X187" s="58">
        <v>0</v>
      </c>
      <c r="Y187" s="56">
        <f t="shared" si="20"/>
        <v>26712</v>
      </c>
      <c r="Z187" s="45" t="s">
        <v>10</v>
      </c>
      <c r="AA187" s="39" t="s">
        <v>44</v>
      </c>
      <c r="AB187" s="7">
        <f t="shared" si="22"/>
        <v>49684.32</v>
      </c>
    </row>
    <row r="188" spans="1:28" ht="12.75" hidden="1" x14ac:dyDescent="0.2">
      <c r="A188" s="44" t="s">
        <v>6</v>
      </c>
      <c r="B188" s="2" t="s">
        <v>44</v>
      </c>
      <c r="C188" s="9" t="s">
        <v>87</v>
      </c>
      <c r="D188" s="9"/>
      <c r="E188" s="10">
        <v>72</v>
      </c>
      <c r="F188" s="6"/>
      <c r="G188" s="72">
        <v>1.86</v>
      </c>
      <c r="H188" s="72">
        <f t="shared" si="17"/>
        <v>133.92000000000002</v>
      </c>
      <c r="I188" s="4" t="s">
        <v>9</v>
      </c>
      <c r="J188" s="5"/>
      <c r="K188" s="11">
        <v>4032</v>
      </c>
      <c r="L188" s="11">
        <f t="shared" si="21"/>
        <v>4032</v>
      </c>
      <c r="M188" s="96">
        <v>0</v>
      </c>
      <c r="N188" s="11">
        <v>0</v>
      </c>
      <c r="O188" s="11">
        <v>0</v>
      </c>
      <c r="P188" s="11">
        <v>0</v>
      </c>
      <c r="Q188" s="11">
        <v>0</v>
      </c>
      <c r="R188" s="11">
        <v>5040</v>
      </c>
      <c r="S188" s="11">
        <v>1512</v>
      </c>
      <c r="T188" s="11">
        <v>2016</v>
      </c>
      <c r="U188" s="11">
        <v>5040</v>
      </c>
      <c r="V188" s="11">
        <v>3024</v>
      </c>
      <c r="W188" s="11">
        <v>0</v>
      </c>
      <c r="X188" s="58">
        <v>0</v>
      </c>
      <c r="Y188" s="56">
        <f t="shared" si="20"/>
        <v>24696</v>
      </c>
      <c r="Z188" s="45" t="s">
        <v>10</v>
      </c>
      <c r="AA188" s="39" t="s">
        <v>44</v>
      </c>
      <c r="AB188" s="7">
        <f t="shared" si="22"/>
        <v>45934.560000000005</v>
      </c>
    </row>
    <row r="189" spans="1:28" ht="12.75" hidden="1" x14ac:dyDescent="0.2">
      <c r="A189" s="44" t="s">
        <v>6</v>
      </c>
      <c r="B189" s="2" t="s">
        <v>44</v>
      </c>
      <c r="C189" s="9" t="s">
        <v>89</v>
      </c>
      <c r="D189" s="9"/>
      <c r="E189" s="10">
        <v>72</v>
      </c>
      <c r="F189" s="6">
        <v>0.3</v>
      </c>
      <c r="G189" s="72">
        <v>1.86</v>
      </c>
      <c r="H189" s="72">
        <f t="shared" si="17"/>
        <v>155.52000000000001</v>
      </c>
      <c r="I189" s="4" t="s">
        <v>9</v>
      </c>
      <c r="J189" s="5"/>
      <c r="K189" s="11">
        <v>10008</v>
      </c>
      <c r="L189" s="11">
        <f t="shared" si="21"/>
        <v>10008</v>
      </c>
      <c r="M189" s="96">
        <v>0</v>
      </c>
      <c r="N189" s="11">
        <v>5040</v>
      </c>
      <c r="O189" s="11">
        <v>15696</v>
      </c>
      <c r="P189" s="11">
        <v>16272</v>
      </c>
      <c r="Q189" s="11">
        <v>17568</v>
      </c>
      <c r="R189" s="11">
        <v>7200</v>
      </c>
      <c r="S189" s="11">
        <v>0</v>
      </c>
      <c r="T189" s="11">
        <v>10008</v>
      </c>
      <c r="U189" s="11">
        <v>20016</v>
      </c>
      <c r="V189" s="11">
        <v>8280</v>
      </c>
      <c r="W189" s="11">
        <v>0</v>
      </c>
      <c r="X189" s="58">
        <v>0</v>
      </c>
      <c r="Y189" s="56">
        <f t="shared" si="20"/>
        <v>120096</v>
      </c>
      <c r="Z189" s="45" t="s">
        <v>83</v>
      </c>
      <c r="AA189" s="39" t="s">
        <v>44</v>
      </c>
      <c r="AB189" s="7">
        <f t="shared" si="22"/>
        <v>223378.56</v>
      </c>
    </row>
    <row r="190" spans="1:28" ht="12.75" hidden="1" x14ac:dyDescent="0.2">
      <c r="A190" s="44" t="s">
        <v>6</v>
      </c>
      <c r="B190" s="2" t="s">
        <v>44</v>
      </c>
      <c r="C190" s="9" t="s">
        <v>91</v>
      </c>
      <c r="D190" s="9"/>
      <c r="E190" s="10">
        <v>72</v>
      </c>
      <c r="F190" s="6"/>
      <c r="G190" s="72">
        <v>1.85</v>
      </c>
      <c r="H190" s="72">
        <f t="shared" si="17"/>
        <v>133.20000000000002</v>
      </c>
      <c r="I190" s="4" t="s">
        <v>9</v>
      </c>
      <c r="J190" s="5"/>
      <c r="K190" s="11">
        <v>10008</v>
      </c>
      <c r="L190" s="11">
        <f t="shared" si="21"/>
        <v>10008</v>
      </c>
      <c r="M190" s="96">
        <v>20016</v>
      </c>
      <c r="N190" s="11">
        <v>5040</v>
      </c>
      <c r="O190" s="11">
        <v>30096</v>
      </c>
      <c r="P190" s="11">
        <v>36936</v>
      </c>
      <c r="Q190" s="11">
        <v>51696</v>
      </c>
      <c r="R190" s="11">
        <v>5040</v>
      </c>
      <c r="S190" s="11">
        <v>3312</v>
      </c>
      <c r="T190" s="11">
        <v>5040</v>
      </c>
      <c r="U190" s="11">
        <v>20016</v>
      </c>
      <c r="V190" s="11">
        <v>20016</v>
      </c>
      <c r="W190" s="11">
        <v>5040</v>
      </c>
      <c r="X190" s="58"/>
      <c r="Y190" s="56">
        <f t="shared" si="20"/>
        <v>222264</v>
      </c>
      <c r="Z190" s="45" t="s">
        <v>92</v>
      </c>
      <c r="AA190" s="39" t="s">
        <v>44</v>
      </c>
      <c r="AB190" s="7">
        <f t="shared" si="22"/>
        <v>411188.4</v>
      </c>
    </row>
    <row r="191" spans="1:28" ht="12.75" hidden="1" x14ac:dyDescent="0.2">
      <c r="A191" s="44" t="s">
        <v>6</v>
      </c>
      <c r="B191" s="2" t="s">
        <v>44</v>
      </c>
      <c r="C191" s="9" t="s">
        <v>91</v>
      </c>
      <c r="D191" s="9"/>
      <c r="E191" s="10" t="s">
        <v>27</v>
      </c>
      <c r="F191" s="6"/>
      <c r="G191" s="72">
        <v>0.79</v>
      </c>
      <c r="H191" s="72">
        <f t="shared" si="17"/>
        <v>0</v>
      </c>
      <c r="I191" s="4" t="s">
        <v>9</v>
      </c>
      <c r="J191" s="5"/>
      <c r="K191" s="11">
        <v>10000</v>
      </c>
      <c r="L191" s="11">
        <f t="shared" si="21"/>
        <v>10000</v>
      </c>
      <c r="M191" s="100"/>
      <c r="N191" s="11"/>
      <c r="O191" s="11"/>
      <c r="P191" s="11"/>
      <c r="Q191" s="11"/>
      <c r="R191" s="11"/>
      <c r="S191" s="11"/>
      <c r="T191" s="11"/>
      <c r="U191" s="11"/>
      <c r="V191" s="11"/>
      <c r="W191" s="11"/>
      <c r="X191" s="58"/>
      <c r="Y191" s="56">
        <f t="shared" ref="Y191:Y215" si="23">SUM(J191:X191)</f>
        <v>20000</v>
      </c>
      <c r="Z191" s="45" t="s">
        <v>28</v>
      </c>
      <c r="AA191" s="39" t="s">
        <v>44</v>
      </c>
      <c r="AB191" s="7">
        <f t="shared" si="22"/>
        <v>15800</v>
      </c>
    </row>
    <row r="192" spans="1:28" ht="12.75" hidden="1" x14ac:dyDescent="0.2">
      <c r="A192" s="44" t="s">
        <v>6</v>
      </c>
      <c r="B192" s="2" t="s">
        <v>44</v>
      </c>
      <c r="C192" s="9" t="s">
        <v>93</v>
      </c>
      <c r="D192" s="9"/>
      <c r="E192" s="10">
        <v>72</v>
      </c>
      <c r="F192" s="6"/>
      <c r="G192" s="72">
        <v>1.45</v>
      </c>
      <c r="H192" s="72">
        <f t="shared" si="17"/>
        <v>104.39999999999999</v>
      </c>
      <c r="I192" s="4" t="s">
        <v>9</v>
      </c>
      <c r="J192" s="5"/>
      <c r="K192" s="11">
        <v>10008</v>
      </c>
      <c r="L192" s="11">
        <f t="shared" si="21"/>
        <v>10008</v>
      </c>
      <c r="M192" s="100">
        <v>0</v>
      </c>
      <c r="N192" s="11">
        <v>0</v>
      </c>
      <c r="O192" s="11">
        <v>5040</v>
      </c>
      <c r="P192" s="11">
        <v>10008</v>
      </c>
      <c r="Q192" s="11">
        <v>9720</v>
      </c>
      <c r="R192" s="11">
        <v>7560</v>
      </c>
      <c r="S192" s="11">
        <v>5040</v>
      </c>
      <c r="T192" s="11">
        <v>5040</v>
      </c>
      <c r="U192" s="11">
        <v>10008</v>
      </c>
      <c r="V192" s="11">
        <v>5040</v>
      </c>
      <c r="W192" s="11">
        <v>0</v>
      </c>
      <c r="X192" s="58">
        <v>0</v>
      </c>
      <c r="Y192" s="56">
        <f t="shared" si="23"/>
        <v>77472</v>
      </c>
      <c r="Z192" s="45" t="s">
        <v>94</v>
      </c>
      <c r="AA192" s="39" t="s">
        <v>44</v>
      </c>
      <c r="AB192" s="7">
        <f t="shared" si="22"/>
        <v>112334.39999999999</v>
      </c>
    </row>
    <row r="193" spans="1:28" ht="12.75" hidden="1" x14ac:dyDescent="0.2">
      <c r="A193" s="44" t="s">
        <v>6</v>
      </c>
      <c r="B193" s="2" t="s">
        <v>44</v>
      </c>
      <c r="C193" s="9" t="s">
        <v>93</v>
      </c>
      <c r="D193" s="9"/>
      <c r="E193" s="10" t="s">
        <v>27</v>
      </c>
      <c r="F193" s="6"/>
      <c r="G193" s="72">
        <v>0.77</v>
      </c>
      <c r="H193" s="72">
        <f t="shared" si="17"/>
        <v>0</v>
      </c>
      <c r="I193" s="4" t="s">
        <v>9</v>
      </c>
      <c r="J193" s="5"/>
      <c r="K193" s="11">
        <v>5000</v>
      </c>
      <c r="L193" s="11">
        <f t="shared" si="21"/>
        <v>5000</v>
      </c>
      <c r="M193" s="100"/>
      <c r="N193" s="11"/>
      <c r="O193" s="11"/>
      <c r="P193" s="11"/>
      <c r="Q193" s="11"/>
      <c r="R193" s="11"/>
      <c r="S193" s="11"/>
      <c r="T193" s="11"/>
      <c r="U193" s="11"/>
      <c r="V193" s="11"/>
      <c r="W193" s="11"/>
      <c r="X193" s="58"/>
      <c r="Y193" s="56">
        <f t="shared" si="23"/>
        <v>10000</v>
      </c>
      <c r="Z193" s="45" t="s">
        <v>28</v>
      </c>
      <c r="AA193" s="39" t="s">
        <v>44</v>
      </c>
      <c r="AB193" s="7">
        <f t="shared" si="22"/>
        <v>7700</v>
      </c>
    </row>
    <row r="194" spans="1:28" ht="12.75" hidden="1" x14ac:dyDescent="0.2">
      <c r="A194" s="44" t="s">
        <v>6</v>
      </c>
      <c r="B194" s="2" t="s">
        <v>44</v>
      </c>
      <c r="C194" s="24" t="s">
        <v>95</v>
      </c>
      <c r="D194" s="24"/>
      <c r="E194" s="10">
        <v>72</v>
      </c>
      <c r="F194" s="6">
        <v>0.25</v>
      </c>
      <c r="G194" s="72">
        <v>1.43</v>
      </c>
      <c r="H194" s="72">
        <f t="shared" si="17"/>
        <v>120.96</v>
      </c>
      <c r="I194" s="4" t="s">
        <v>9</v>
      </c>
      <c r="J194" s="5"/>
      <c r="K194" s="11">
        <v>7200</v>
      </c>
      <c r="L194" s="11">
        <f t="shared" si="21"/>
        <v>7200</v>
      </c>
      <c r="M194" s="96"/>
      <c r="N194" s="11"/>
      <c r="O194" s="11"/>
      <c r="P194" s="11"/>
      <c r="Q194" s="11"/>
      <c r="R194" s="11"/>
      <c r="S194" s="11"/>
      <c r="T194" s="11"/>
      <c r="U194" s="11"/>
      <c r="V194" s="11"/>
      <c r="W194" s="11"/>
      <c r="X194" s="58"/>
      <c r="Y194" s="56">
        <f t="shared" si="23"/>
        <v>14400</v>
      </c>
      <c r="Z194" s="45" t="s">
        <v>20</v>
      </c>
      <c r="AA194" s="39" t="s">
        <v>44</v>
      </c>
      <c r="AB194" s="7">
        <f t="shared" si="22"/>
        <v>20592</v>
      </c>
    </row>
    <row r="195" spans="1:28" ht="12.75" hidden="1" x14ac:dyDescent="0.2">
      <c r="A195" s="44" t="s">
        <v>6</v>
      </c>
      <c r="B195" s="2" t="s">
        <v>44</v>
      </c>
      <c r="C195" s="9" t="s">
        <v>96</v>
      </c>
      <c r="D195" s="9"/>
      <c r="E195" s="10">
        <v>72</v>
      </c>
      <c r="F195" s="6">
        <v>0.3</v>
      </c>
      <c r="G195" s="72">
        <v>1.86</v>
      </c>
      <c r="H195" s="72">
        <f t="shared" si="17"/>
        <v>155.52000000000001</v>
      </c>
      <c r="I195" s="4" t="s">
        <v>9</v>
      </c>
      <c r="J195" s="5"/>
      <c r="K195" s="11">
        <v>10008</v>
      </c>
      <c r="L195" s="11">
        <f t="shared" si="21"/>
        <v>10008</v>
      </c>
      <c r="M195" s="96">
        <v>0</v>
      </c>
      <c r="N195" s="11">
        <v>20016</v>
      </c>
      <c r="O195" s="11">
        <v>16776</v>
      </c>
      <c r="P195" s="11">
        <v>56736</v>
      </c>
      <c r="Q195" s="11">
        <v>63000</v>
      </c>
      <c r="R195" s="11">
        <v>4392</v>
      </c>
      <c r="S195" s="11">
        <v>10008</v>
      </c>
      <c r="T195" s="11">
        <v>40032</v>
      </c>
      <c r="U195" s="11">
        <v>18288</v>
      </c>
      <c r="V195" s="11">
        <v>0</v>
      </c>
      <c r="W195" s="11">
        <v>0</v>
      </c>
      <c r="X195" s="58">
        <v>0</v>
      </c>
      <c r="Y195" s="56">
        <f t="shared" si="23"/>
        <v>249264</v>
      </c>
      <c r="Z195" s="45" t="s">
        <v>83</v>
      </c>
      <c r="AA195" s="39" t="s">
        <v>44</v>
      </c>
      <c r="AB195" s="7">
        <f t="shared" si="22"/>
        <v>463631.04000000004</v>
      </c>
    </row>
    <row r="196" spans="1:28" ht="12.75" hidden="1" x14ac:dyDescent="0.2">
      <c r="A196" s="44" t="s">
        <v>6</v>
      </c>
      <c r="B196" s="2" t="s">
        <v>44</v>
      </c>
      <c r="C196" s="9" t="s">
        <v>97</v>
      </c>
      <c r="D196" s="9"/>
      <c r="E196" s="10">
        <v>72</v>
      </c>
      <c r="F196" s="6"/>
      <c r="G196" s="72">
        <v>1.45</v>
      </c>
      <c r="H196" s="72">
        <f t="shared" si="17"/>
        <v>104.39999999999999</v>
      </c>
      <c r="I196" s="4" t="s">
        <v>9</v>
      </c>
      <c r="J196" s="5"/>
      <c r="K196" s="11"/>
      <c r="L196" s="11">
        <v>2016</v>
      </c>
      <c r="M196" s="96"/>
      <c r="N196" s="11">
        <v>0</v>
      </c>
      <c r="O196" s="11">
        <v>0</v>
      </c>
      <c r="P196" s="11">
        <v>0</v>
      </c>
      <c r="Q196" s="11">
        <v>0</v>
      </c>
      <c r="R196" s="11">
        <v>5040</v>
      </c>
      <c r="S196" s="11">
        <v>6048</v>
      </c>
      <c r="T196" s="11">
        <v>5040</v>
      </c>
      <c r="U196" s="11">
        <v>5040</v>
      </c>
      <c r="V196" s="11">
        <v>1008</v>
      </c>
      <c r="W196" s="11">
        <v>0</v>
      </c>
      <c r="X196" s="58">
        <v>0</v>
      </c>
      <c r="Y196" s="56">
        <f t="shared" si="23"/>
        <v>24192</v>
      </c>
      <c r="Z196" s="45" t="s">
        <v>15</v>
      </c>
      <c r="AA196" s="39" t="s">
        <v>44</v>
      </c>
      <c r="AB196" s="7">
        <f t="shared" si="22"/>
        <v>35078.400000000001</v>
      </c>
    </row>
    <row r="197" spans="1:28" ht="12.75" hidden="1" x14ac:dyDescent="0.2">
      <c r="A197" s="44" t="s">
        <v>6</v>
      </c>
      <c r="B197" s="2" t="s">
        <v>44</v>
      </c>
      <c r="C197" s="9" t="s">
        <v>97</v>
      </c>
      <c r="D197" s="9"/>
      <c r="E197" s="10" t="s">
        <v>27</v>
      </c>
      <c r="F197" s="6"/>
      <c r="G197" s="72">
        <v>0.77</v>
      </c>
      <c r="H197" s="72">
        <f t="shared" si="17"/>
        <v>0</v>
      </c>
      <c r="I197" s="4" t="s">
        <v>9</v>
      </c>
      <c r="J197" s="5"/>
      <c r="K197" s="11">
        <v>5000</v>
      </c>
      <c r="L197" s="11">
        <f t="shared" si="21"/>
        <v>5000</v>
      </c>
      <c r="M197" s="100"/>
      <c r="N197" s="11"/>
      <c r="O197" s="11"/>
      <c r="P197" s="11"/>
      <c r="Q197" s="11"/>
      <c r="R197" s="11"/>
      <c r="S197" s="11"/>
      <c r="T197" s="11"/>
      <c r="U197" s="11"/>
      <c r="V197" s="11"/>
      <c r="W197" s="11"/>
      <c r="X197" s="58"/>
      <c r="Y197" s="56">
        <f t="shared" si="23"/>
        <v>10000</v>
      </c>
      <c r="Z197" s="45" t="s">
        <v>28</v>
      </c>
      <c r="AA197" s="39" t="s">
        <v>44</v>
      </c>
      <c r="AB197" s="7">
        <f t="shared" si="22"/>
        <v>7700</v>
      </c>
    </row>
    <row r="198" spans="1:28" ht="12.75" hidden="1" x14ac:dyDescent="0.2">
      <c r="A198" s="44" t="s">
        <v>6</v>
      </c>
      <c r="B198" s="2" t="s">
        <v>44</v>
      </c>
      <c r="C198" s="9" t="s">
        <v>90</v>
      </c>
      <c r="D198" s="9"/>
      <c r="E198" s="10">
        <v>72</v>
      </c>
      <c r="F198" s="6"/>
      <c r="G198" s="72">
        <v>1.25</v>
      </c>
      <c r="H198" s="72">
        <f t="shared" si="17"/>
        <v>90</v>
      </c>
      <c r="I198" s="4" t="s">
        <v>9</v>
      </c>
      <c r="J198" s="5"/>
      <c r="K198" s="11">
        <v>5040</v>
      </c>
      <c r="L198" s="11">
        <f t="shared" si="21"/>
        <v>5040</v>
      </c>
      <c r="M198" s="96">
        <v>20016</v>
      </c>
      <c r="N198" s="11">
        <v>59472</v>
      </c>
      <c r="O198" s="11">
        <v>174024</v>
      </c>
      <c r="P198" s="11">
        <v>50112</v>
      </c>
      <c r="Q198" s="11">
        <v>32472</v>
      </c>
      <c r="R198" s="11">
        <v>0</v>
      </c>
      <c r="S198" s="11">
        <v>0</v>
      </c>
      <c r="T198" s="11">
        <v>60480</v>
      </c>
      <c r="U198" s="11">
        <v>21960</v>
      </c>
      <c r="V198" s="11">
        <v>0</v>
      </c>
      <c r="W198" s="11">
        <v>0</v>
      </c>
      <c r="X198" s="58"/>
      <c r="Y198" s="56">
        <f t="shared" si="23"/>
        <v>428616</v>
      </c>
      <c r="Z198" s="45" t="s">
        <v>18</v>
      </c>
      <c r="AA198" s="39" t="s">
        <v>44</v>
      </c>
      <c r="AB198" s="7">
        <f t="shared" si="22"/>
        <v>535770</v>
      </c>
    </row>
    <row r="199" spans="1:28" ht="12.75" hidden="1" x14ac:dyDescent="0.2">
      <c r="A199" s="44" t="s">
        <v>6</v>
      </c>
      <c r="B199" s="2" t="s">
        <v>44</v>
      </c>
      <c r="C199" s="9" t="s">
        <v>90</v>
      </c>
      <c r="D199" s="9"/>
      <c r="E199" s="10" t="s">
        <v>27</v>
      </c>
      <c r="F199" s="6"/>
      <c r="G199" s="72">
        <v>0.77</v>
      </c>
      <c r="H199" s="72">
        <f t="shared" si="17"/>
        <v>0</v>
      </c>
      <c r="I199" s="4" t="s">
        <v>9</v>
      </c>
      <c r="J199" s="5"/>
      <c r="K199" s="11">
        <v>10000</v>
      </c>
      <c r="L199" s="11">
        <f t="shared" si="21"/>
        <v>10000</v>
      </c>
      <c r="M199" s="100"/>
      <c r="N199" s="11"/>
      <c r="O199" s="11"/>
      <c r="P199" s="11"/>
      <c r="Q199" s="11"/>
      <c r="R199" s="11"/>
      <c r="S199" s="11"/>
      <c r="T199" s="11"/>
      <c r="U199" s="11"/>
      <c r="V199" s="11"/>
      <c r="W199" s="11"/>
      <c r="X199" s="58"/>
      <c r="Y199" s="56">
        <f t="shared" si="23"/>
        <v>20000</v>
      </c>
      <c r="Z199" s="45" t="s">
        <v>28</v>
      </c>
      <c r="AA199" s="39" t="s">
        <v>44</v>
      </c>
      <c r="AB199" s="7">
        <f t="shared" si="22"/>
        <v>15400</v>
      </c>
    </row>
    <row r="200" spans="1:28" ht="12.75" hidden="1" x14ac:dyDescent="0.2">
      <c r="A200" s="44" t="s">
        <v>6</v>
      </c>
      <c r="B200" s="2" t="s">
        <v>44</v>
      </c>
      <c r="C200" s="9" t="s">
        <v>98</v>
      </c>
      <c r="D200" s="9"/>
      <c r="E200" s="10">
        <v>72</v>
      </c>
      <c r="F200" s="6"/>
      <c r="G200" s="72">
        <v>1.86</v>
      </c>
      <c r="H200" s="72">
        <f t="shared" si="17"/>
        <v>133.92000000000002</v>
      </c>
      <c r="I200" s="4" t="s">
        <v>9</v>
      </c>
      <c r="J200" s="5"/>
      <c r="K200" s="11">
        <v>10008</v>
      </c>
      <c r="L200" s="11">
        <f t="shared" si="21"/>
        <v>10008</v>
      </c>
      <c r="M200" s="96">
        <v>0</v>
      </c>
      <c r="N200" s="11">
        <v>12024</v>
      </c>
      <c r="O200" s="11">
        <v>21816</v>
      </c>
      <c r="P200" s="11">
        <v>58464</v>
      </c>
      <c r="Q200" s="11">
        <v>75096</v>
      </c>
      <c r="R200" s="11">
        <v>30024</v>
      </c>
      <c r="S200" s="11">
        <v>0</v>
      </c>
      <c r="T200" s="11">
        <v>7200</v>
      </c>
      <c r="U200" s="11">
        <v>50040</v>
      </c>
      <c r="V200" s="11">
        <v>25416</v>
      </c>
      <c r="W200" s="11">
        <v>6624</v>
      </c>
      <c r="X200" s="58">
        <v>0</v>
      </c>
      <c r="Y200" s="56">
        <f t="shared" si="23"/>
        <v>306720</v>
      </c>
      <c r="Z200" s="45" t="s">
        <v>83</v>
      </c>
      <c r="AA200" s="39" t="s">
        <v>44</v>
      </c>
      <c r="AB200" s="7">
        <f t="shared" si="22"/>
        <v>570499.20000000007</v>
      </c>
    </row>
    <row r="201" spans="1:28" ht="12.75" hidden="1" x14ac:dyDescent="0.2">
      <c r="A201" s="44" t="s">
        <v>6</v>
      </c>
      <c r="B201" s="2" t="s">
        <v>44</v>
      </c>
      <c r="C201" s="9" t="s">
        <v>99</v>
      </c>
      <c r="D201" s="9"/>
      <c r="E201" s="10">
        <v>72</v>
      </c>
      <c r="F201" s="6">
        <v>0.3</v>
      </c>
      <c r="G201" s="72">
        <v>1.79</v>
      </c>
      <c r="H201" s="72">
        <f t="shared" si="17"/>
        <v>150.47999999999999</v>
      </c>
      <c r="I201" s="4" t="s">
        <v>9</v>
      </c>
      <c r="J201" s="5">
        <v>3024</v>
      </c>
      <c r="K201" s="11"/>
      <c r="L201" s="11">
        <f t="shared" si="21"/>
        <v>0</v>
      </c>
      <c r="M201" s="96">
        <v>0</v>
      </c>
      <c r="N201" s="11">
        <v>0</v>
      </c>
      <c r="O201" s="11">
        <v>0</v>
      </c>
      <c r="P201" s="11">
        <v>0</v>
      </c>
      <c r="Q201" s="11">
        <v>1008</v>
      </c>
      <c r="R201" s="11">
        <v>1008</v>
      </c>
      <c r="S201" s="11">
        <v>3528</v>
      </c>
      <c r="T201" s="11">
        <v>2520</v>
      </c>
      <c r="U201" s="11">
        <v>1008</v>
      </c>
      <c r="V201" s="11">
        <v>1008</v>
      </c>
      <c r="W201" s="11">
        <v>0</v>
      </c>
      <c r="X201" s="58">
        <v>0</v>
      </c>
      <c r="Y201" s="56">
        <f t="shared" si="23"/>
        <v>13104</v>
      </c>
      <c r="Z201" s="45" t="s">
        <v>100</v>
      </c>
      <c r="AA201" s="39" t="s">
        <v>44</v>
      </c>
      <c r="AB201" s="7">
        <f t="shared" si="22"/>
        <v>23456.16</v>
      </c>
    </row>
    <row r="202" spans="1:28" ht="12.75" hidden="1" x14ac:dyDescent="0.2">
      <c r="A202" s="44" t="s">
        <v>6</v>
      </c>
      <c r="B202" s="1" t="s">
        <v>42</v>
      </c>
      <c r="C202" s="19" t="str">
        <f>'[1]MGN Inventory Nov 25'!H187</f>
        <v>Panicum Virgatum Shenandoah</v>
      </c>
      <c r="D202" s="19"/>
      <c r="E202" s="1" t="s">
        <v>27</v>
      </c>
      <c r="F202" s="26"/>
      <c r="G202" s="72">
        <v>0.6</v>
      </c>
      <c r="H202" s="72">
        <f t="shared" ref="H202:H215" si="24">IFERROR((E202*F202)+(E202*G202),0)</f>
        <v>0</v>
      </c>
      <c r="I202" s="1" t="s">
        <v>9</v>
      </c>
      <c r="J202" s="29"/>
      <c r="K202" s="29"/>
      <c r="L202" s="11">
        <f t="shared" si="21"/>
        <v>0</v>
      </c>
      <c r="M202" s="29"/>
      <c r="N202" s="29"/>
      <c r="O202" s="29">
        <v>0</v>
      </c>
      <c r="P202" s="29">
        <v>5000</v>
      </c>
      <c r="Q202" s="29">
        <v>5000</v>
      </c>
      <c r="R202" s="29">
        <v>5000</v>
      </c>
      <c r="S202" s="29">
        <v>5000</v>
      </c>
      <c r="T202" s="29">
        <v>5000</v>
      </c>
      <c r="U202" s="29">
        <v>5000</v>
      </c>
      <c r="V202" s="29">
        <v>5000</v>
      </c>
      <c r="W202" s="29">
        <v>5000</v>
      </c>
      <c r="X202" s="60">
        <v>5000</v>
      </c>
      <c r="Y202" s="56">
        <f t="shared" si="23"/>
        <v>45000</v>
      </c>
      <c r="Z202" s="46"/>
      <c r="AA202" s="41" t="s">
        <v>42</v>
      </c>
      <c r="AB202" s="7" t="e">
        <f>+Y202*#REF!</f>
        <v>#REF!</v>
      </c>
    </row>
    <row r="203" spans="1:28" ht="12.75" hidden="1" x14ac:dyDescent="0.2">
      <c r="A203" s="44" t="s">
        <v>6</v>
      </c>
      <c r="B203" s="1" t="s">
        <v>42</v>
      </c>
      <c r="C203" s="19" t="str">
        <f>'[1]MGN Inventory Nov 25'!H187</f>
        <v>Panicum Virgatum Shenandoah</v>
      </c>
      <c r="D203" s="19"/>
      <c r="E203" s="1">
        <v>72</v>
      </c>
      <c r="F203" s="26"/>
      <c r="G203" s="72">
        <v>1.5</v>
      </c>
      <c r="H203" s="72">
        <f t="shared" si="24"/>
        <v>108</v>
      </c>
      <c r="I203" s="1" t="s">
        <v>9</v>
      </c>
      <c r="J203" s="29"/>
      <c r="K203" s="29"/>
      <c r="L203" s="11">
        <f t="shared" si="21"/>
        <v>0</v>
      </c>
      <c r="M203" s="29"/>
      <c r="N203" s="29"/>
      <c r="O203" s="29">
        <v>0</v>
      </c>
      <c r="P203" s="29">
        <v>5000</v>
      </c>
      <c r="Q203" s="29">
        <v>5000</v>
      </c>
      <c r="R203" s="29">
        <v>5000</v>
      </c>
      <c r="S203" s="29">
        <v>5000</v>
      </c>
      <c r="T203" s="29">
        <v>5000</v>
      </c>
      <c r="U203" s="29">
        <v>5000</v>
      </c>
      <c r="V203" s="29">
        <v>5000</v>
      </c>
      <c r="W203" s="29">
        <v>5000</v>
      </c>
      <c r="X203" s="60">
        <v>5000</v>
      </c>
      <c r="Y203" s="56">
        <f t="shared" si="23"/>
        <v>45000</v>
      </c>
      <c r="Z203" s="46"/>
      <c r="AA203" s="41" t="s">
        <v>42</v>
      </c>
      <c r="AB203" s="28">
        <f>+G203*Y203</f>
        <v>67500</v>
      </c>
    </row>
    <row r="204" spans="1:28" ht="12.75" hidden="1" x14ac:dyDescent="0.2">
      <c r="A204" s="44" t="s">
        <v>6</v>
      </c>
      <c r="B204" s="1" t="s">
        <v>42</v>
      </c>
      <c r="C204" s="19" t="s">
        <v>115</v>
      </c>
      <c r="D204" s="19"/>
      <c r="E204" s="1" t="s">
        <v>27</v>
      </c>
      <c r="F204" s="26"/>
      <c r="G204" s="72">
        <v>0.7</v>
      </c>
      <c r="H204" s="72">
        <f t="shared" si="24"/>
        <v>0</v>
      </c>
      <c r="I204" s="1" t="s">
        <v>9</v>
      </c>
      <c r="J204" s="29"/>
      <c r="K204" s="29"/>
      <c r="L204" s="11">
        <f t="shared" si="21"/>
        <v>0</v>
      </c>
      <c r="M204" s="29"/>
      <c r="N204" s="29"/>
      <c r="O204" s="29">
        <v>0</v>
      </c>
      <c r="P204" s="29">
        <v>5000</v>
      </c>
      <c r="Q204" s="29">
        <v>5000</v>
      </c>
      <c r="R204" s="29">
        <v>5000</v>
      </c>
      <c r="S204" s="29">
        <v>5000</v>
      </c>
      <c r="T204" s="29">
        <v>5000</v>
      </c>
      <c r="U204" s="29">
        <v>5000</v>
      </c>
      <c r="V204" s="29">
        <v>5000</v>
      </c>
      <c r="W204" s="29">
        <v>5000</v>
      </c>
      <c r="X204" s="60">
        <v>5000</v>
      </c>
      <c r="Y204" s="56">
        <f t="shared" si="23"/>
        <v>45000</v>
      </c>
      <c r="Z204" s="46"/>
      <c r="AA204" s="41" t="s">
        <v>42</v>
      </c>
      <c r="AB204" s="7" t="e">
        <f>+Y204*#REF!</f>
        <v>#REF!</v>
      </c>
    </row>
    <row r="205" spans="1:28" ht="12.75" hidden="1" x14ac:dyDescent="0.2">
      <c r="A205" s="44" t="s">
        <v>6</v>
      </c>
      <c r="B205" s="2" t="s">
        <v>42</v>
      </c>
      <c r="C205" s="25" t="s">
        <v>101</v>
      </c>
      <c r="D205" s="25"/>
      <c r="E205" s="10" t="s">
        <v>27</v>
      </c>
      <c r="F205" s="6">
        <v>0.2</v>
      </c>
      <c r="G205" s="72">
        <v>0.7</v>
      </c>
      <c r="H205" s="72">
        <f t="shared" si="24"/>
        <v>0</v>
      </c>
      <c r="I205" s="4" t="s">
        <v>9</v>
      </c>
      <c r="J205" s="5"/>
      <c r="K205" s="11"/>
      <c r="L205" s="11">
        <f t="shared" si="21"/>
        <v>0</v>
      </c>
      <c r="M205" s="11"/>
      <c r="N205" s="11"/>
      <c r="O205" s="11"/>
      <c r="P205" s="11">
        <v>10000</v>
      </c>
      <c r="Q205" s="11"/>
      <c r="R205" s="11">
        <v>10000</v>
      </c>
      <c r="S205" s="11"/>
      <c r="T205" s="11">
        <v>10000</v>
      </c>
      <c r="U205" s="11"/>
      <c r="V205" s="11">
        <v>10000</v>
      </c>
      <c r="W205" s="11"/>
      <c r="X205" s="58">
        <v>10000</v>
      </c>
      <c r="Y205" s="56">
        <f t="shared" si="23"/>
        <v>50000</v>
      </c>
      <c r="Z205" s="45" t="s">
        <v>102</v>
      </c>
      <c r="AA205" s="39" t="s">
        <v>42</v>
      </c>
      <c r="AB205" s="7" t="e">
        <f>+Y205*#REF!</f>
        <v>#REF!</v>
      </c>
    </row>
    <row r="206" spans="1:28" ht="12.75" hidden="1" x14ac:dyDescent="0.2">
      <c r="A206" s="44" t="s">
        <v>6</v>
      </c>
      <c r="B206" s="2" t="s">
        <v>42</v>
      </c>
      <c r="C206" s="25" t="s">
        <v>101</v>
      </c>
      <c r="D206" s="25"/>
      <c r="E206" s="10">
        <v>72</v>
      </c>
      <c r="F206" s="6">
        <v>0.2</v>
      </c>
      <c r="G206" s="72">
        <v>1.99</v>
      </c>
      <c r="H206" s="72">
        <f t="shared" si="24"/>
        <v>157.68</v>
      </c>
      <c r="I206" s="4" t="s">
        <v>9</v>
      </c>
      <c r="J206" s="5"/>
      <c r="K206" s="11"/>
      <c r="L206" s="11">
        <f t="shared" si="21"/>
        <v>0</v>
      </c>
      <c r="M206" s="11"/>
      <c r="N206" s="11"/>
      <c r="O206" s="11"/>
      <c r="P206" s="11"/>
      <c r="Q206" s="11">
        <v>5000</v>
      </c>
      <c r="R206" s="11"/>
      <c r="S206" s="11">
        <v>5000</v>
      </c>
      <c r="T206" s="11"/>
      <c r="U206" s="11">
        <v>5000</v>
      </c>
      <c r="V206" s="11"/>
      <c r="W206" s="11">
        <v>5000</v>
      </c>
      <c r="X206" s="58"/>
      <c r="Y206" s="56">
        <f t="shared" si="23"/>
        <v>20000</v>
      </c>
      <c r="Z206" s="45" t="s">
        <v>102</v>
      </c>
      <c r="AA206" s="39" t="s">
        <v>42</v>
      </c>
      <c r="AB206" s="7">
        <f>+Y206*G206</f>
        <v>39800</v>
      </c>
    </row>
    <row r="207" spans="1:28" ht="12.75" hidden="1" x14ac:dyDescent="0.2">
      <c r="A207" s="44" t="s">
        <v>6</v>
      </c>
      <c r="B207" s="1" t="s">
        <v>42</v>
      </c>
      <c r="C207" s="19" t="str">
        <f>'[1]MGN Inventory Nov 25'!H206</f>
        <v>Schizachyrium 'The Blue'</v>
      </c>
      <c r="D207" s="19"/>
      <c r="E207" s="1">
        <v>72</v>
      </c>
      <c r="F207" s="26"/>
      <c r="G207" s="72">
        <v>1.5</v>
      </c>
      <c r="H207" s="72">
        <f t="shared" si="24"/>
        <v>108</v>
      </c>
      <c r="I207" s="1" t="s">
        <v>9</v>
      </c>
      <c r="J207" s="29"/>
      <c r="K207" s="29"/>
      <c r="L207" s="11">
        <f t="shared" si="21"/>
        <v>0</v>
      </c>
      <c r="M207" s="29"/>
      <c r="N207" s="29"/>
      <c r="O207" s="29">
        <v>0</v>
      </c>
      <c r="P207" s="29">
        <v>5000</v>
      </c>
      <c r="Q207" s="29">
        <v>5000</v>
      </c>
      <c r="R207" s="29">
        <v>5000</v>
      </c>
      <c r="S207" s="29">
        <v>5000</v>
      </c>
      <c r="T207" s="29">
        <v>5000</v>
      </c>
      <c r="U207" s="29">
        <v>5000</v>
      </c>
      <c r="V207" s="29">
        <v>5000</v>
      </c>
      <c r="W207" s="29">
        <v>5000</v>
      </c>
      <c r="X207" s="60">
        <v>5000</v>
      </c>
      <c r="Y207" s="56">
        <f t="shared" si="23"/>
        <v>45000</v>
      </c>
      <c r="Z207" s="46"/>
      <c r="AA207" s="41" t="s">
        <v>42</v>
      </c>
      <c r="AB207" s="28">
        <f>+G207*Y207</f>
        <v>67500</v>
      </c>
    </row>
    <row r="208" spans="1:28" ht="12.75" hidden="1" x14ac:dyDescent="0.2">
      <c r="A208" s="44" t="s">
        <v>6</v>
      </c>
      <c r="B208" s="1" t="s">
        <v>42</v>
      </c>
      <c r="C208" s="19" t="str">
        <f>'[1]MGN Inventory Nov 25'!H210</f>
        <v>Shenandoah' Panicum Virgatum</v>
      </c>
      <c r="D208" s="19"/>
      <c r="E208" s="1">
        <v>72</v>
      </c>
      <c r="F208" s="26"/>
      <c r="G208" s="72">
        <v>1.5</v>
      </c>
      <c r="H208" s="72">
        <f t="shared" si="24"/>
        <v>108</v>
      </c>
      <c r="I208" s="1" t="s">
        <v>9</v>
      </c>
      <c r="J208" s="29"/>
      <c r="K208" s="29"/>
      <c r="L208" s="11">
        <f t="shared" si="21"/>
        <v>0</v>
      </c>
      <c r="M208" s="29"/>
      <c r="N208" s="29"/>
      <c r="O208" s="29">
        <v>0</v>
      </c>
      <c r="P208" s="29">
        <v>5000</v>
      </c>
      <c r="Q208" s="29">
        <v>5000</v>
      </c>
      <c r="R208" s="29">
        <v>5000</v>
      </c>
      <c r="S208" s="29">
        <v>5000</v>
      </c>
      <c r="T208" s="29">
        <v>5000</v>
      </c>
      <c r="U208" s="29">
        <v>5000</v>
      </c>
      <c r="V208" s="29">
        <v>5000</v>
      </c>
      <c r="W208" s="29">
        <v>5000</v>
      </c>
      <c r="X208" s="60">
        <v>5000</v>
      </c>
      <c r="Y208" s="56">
        <f t="shared" si="23"/>
        <v>45000</v>
      </c>
      <c r="Z208" s="46"/>
      <c r="AA208" s="41" t="s">
        <v>42</v>
      </c>
      <c r="AB208" s="28">
        <f>+G208*Y208</f>
        <v>67500</v>
      </c>
    </row>
    <row r="209" spans="1:28" ht="12.75" hidden="1" x14ac:dyDescent="0.2">
      <c r="A209" s="44" t="s">
        <v>6</v>
      </c>
      <c r="B209" s="1" t="s">
        <v>42</v>
      </c>
      <c r="C209" s="19" t="s">
        <v>116</v>
      </c>
      <c r="D209" s="19"/>
      <c r="E209" s="1" t="s">
        <v>27</v>
      </c>
      <c r="F209" s="26"/>
      <c r="G209" s="72">
        <v>0.7</v>
      </c>
      <c r="H209" s="72">
        <f t="shared" si="24"/>
        <v>0</v>
      </c>
      <c r="I209" s="1" t="s">
        <v>9</v>
      </c>
      <c r="J209" s="29"/>
      <c r="K209" s="29"/>
      <c r="L209" s="11">
        <f t="shared" si="21"/>
        <v>0</v>
      </c>
      <c r="M209" s="29"/>
      <c r="N209" s="29"/>
      <c r="O209" s="29">
        <v>0</v>
      </c>
      <c r="P209" s="29">
        <v>5000</v>
      </c>
      <c r="Q209" s="29">
        <v>5000</v>
      </c>
      <c r="R209" s="29">
        <v>5000</v>
      </c>
      <c r="S209" s="29">
        <v>5000</v>
      </c>
      <c r="T209" s="29">
        <v>5000</v>
      </c>
      <c r="U209" s="29">
        <v>5000</v>
      </c>
      <c r="V209" s="29">
        <v>5000</v>
      </c>
      <c r="W209" s="29">
        <v>5000</v>
      </c>
      <c r="X209" s="60">
        <v>5000</v>
      </c>
      <c r="Y209" s="56">
        <f t="shared" si="23"/>
        <v>45000</v>
      </c>
      <c r="Z209" s="46"/>
      <c r="AA209" s="41" t="s">
        <v>42</v>
      </c>
      <c r="AB209" s="7" t="e">
        <f>+Y209*#REF!</f>
        <v>#REF!</v>
      </c>
    </row>
    <row r="210" spans="1:28" ht="12.75" hidden="1" x14ac:dyDescent="0.2">
      <c r="A210" s="44" t="s">
        <v>6</v>
      </c>
      <c r="B210" s="2" t="s">
        <v>103</v>
      </c>
      <c r="C210" s="9" t="s">
        <v>104</v>
      </c>
      <c r="D210" s="9"/>
      <c r="E210" s="10">
        <v>72</v>
      </c>
      <c r="F210" s="6"/>
      <c r="G210" s="72">
        <v>2.2599999999999998</v>
      </c>
      <c r="H210" s="72">
        <f t="shared" si="24"/>
        <v>162.71999999999997</v>
      </c>
      <c r="I210" s="4" t="s">
        <v>9</v>
      </c>
      <c r="J210" s="5"/>
      <c r="K210" s="11"/>
      <c r="L210" s="11">
        <f t="shared" si="21"/>
        <v>0</v>
      </c>
      <c r="M210" s="96">
        <v>0</v>
      </c>
      <c r="N210" s="11">
        <v>0</v>
      </c>
      <c r="O210" s="11">
        <v>0</v>
      </c>
      <c r="P210" s="11">
        <v>0</v>
      </c>
      <c r="Q210" s="11">
        <v>2808</v>
      </c>
      <c r="R210" s="11">
        <v>2880</v>
      </c>
      <c r="S210" s="11">
        <v>1008</v>
      </c>
      <c r="T210" s="11">
        <v>2016</v>
      </c>
      <c r="U210" s="11">
        <v>1008</v>
      </c>
      <c r="V210" s="11">
        <v>2808</v>
      </c>
      <c r="W210" s="11">
        <v>1008</v>
      </c>
      <c r="X210" s="58">
        <v>0</v>
      </c>
      <c r="Y210" s="56">
        <f t="shared" si="23"/>
        <v>13536</v>
      </c>
      <c r="Z210" s="45" t="s">
        <v>48</v>
      </c>
      <c r="AA210" s="39" t="s">
        <v>103</v>
      </c>
      <c r="AB210" s="7">
        <f>+Y210*G210</f>
        <v>30591.359999999997</v>
      </c>
    </row>
    <row r="211" spans="1:28" ht="12.75" x14ac:dyDescent="0.2">
      <c r="A211" s="44" t="s">
        <v>6</v>
      </c>
      <c r="B211" s="1" t="s">
        <v>103</v>
      </c>
      <c r="C211" s="19" t="str">
        <f>'[1]MGN Liner Weekly Avail - 14 wks'!A292</f>
        <v>Yucca Citrus Twist</v>
      </c>
      <c r="D211" s="19" t="str">
        <f>'[1]MGN Liner Weekly Avail - 14 wks'!B292</f>
        <v>G04281</v>
      </c>
      <c r="E211" s="1">
        <v>72</v>
      </c>
      <c r="F211" s="26"/>
      <c r="G211" s="72">
        <v>1.96</v>
      </c>
      <c r="H211" s="72">
        <f t="shared" si="24"/>
        <v>141.12</v>
      </c>
      <c r="I211" s="1" t="s">
        <v>111</v>
      </c>
      <c r="J211" s="29"/>
      <c r="K211" s="29"/>
      <c r="L211" s="11">
        <f t="shared" si="21"/>
        <v>0</v>
      </c>
      <c r="M211" s="29"/>
      <c r="N211" s="11">
        <f>'[1]MGN Liner Weekly Avail - 16 wks'!C292</f>
        <v>0</v>
      </c>
      <c r="O211" s="11">
        <f>'[1]MGN Liner Weekly Avail - 16 wks'!D292+'[1]MGN Liner Weekly Avail - 16 wks'!E292</f>
        <v>0</v>
      </c>
      <c r="P211" s="11">
        <f>'[1]MGN Liner Weekly Avail - 16 wks'!F292+'[1]MGN Liner Weekly Avail - 16 wks'!G292+'[1]MGN Liner Weekly Avail - 16 wks'!H292</f>
        <v>0</v>
      </c>
      <c r="Q211" s="11">
        <f>'[1]MGN Liner Weekly Avail - 16 wks'!I292+'[1]MGN Liner Weekly Avail - 16 wks'!J292+'[1]MGN Liner Weekly Avail - 16 wks'!K292</f>
        <v>0</v>
      </c>
      <c r="R211" s="11">
        <f>'[1]MGN Liner Weekly Avail - 16 wks'!L292+'[1]MGN Liner Weekly Avail - 16 wks'!M292</f>
        <v>0</v>
      </c>
      <c r="S211" s="11">
        <f>'[1]MGN Liner Weekly Avail - 16 wks'!N292+'[1]MGN Liner Weekly Avail - 16 wks'!O292+'[1]MGN Liner Weekly Avail - 16 wks'!P292</f>
        <v>868</v>
      </c>
      <c r="T211" s="11">
        <f>'[1]MGN Liner Weekly Avail - 16 wks'!Q292+'[1]MGN Liner Weekly Avail - 16 wks'!R292</f>
        <v>0</v>
      </c>
      <c r="U211" s="11">
        <f>'[1]MGN Liner Weekly Avail - 16 wks'!S292+'[1]MGN Liner Weekly Avail - 16 wks'!T292</f>
        <v>0</v>
      </c>
      <c r="V211" s="11">
        <f>'[1]MGN Liner Weekly Avail - 16 wks'!U292+'[1]MGN Liner Weekly Avail - 16 wks'!V292</f>
        <v>0</v>
      </c>
      <c r="W211" s="11">
        <f>'[1]MGN Liner Weekly Avail - 16 wks'!W292+'[1]MGN Liner Weekly Avail - 16 wks'!X292</f>
        <v>0</v>
      </c>
      <c r="X211" s="58">
        <f>'[1]MGN Liner Weekly Avail - 16 wks'!Y292+'[1]MGN Liner Weekly Avail - 16 wks'!Z292+'[1]MGN Liner Weekly Avail - 16 wks'!AA292</f>
        <v>0</v>
      </c>
      <c r="Y211" s="56">
        <f t="shared" si="23"/>
        <v>868</v>
      </c>
      <c r="Z211" s="46"/>
      <c r="AA211" s="41" t="s">
        <v>103</v>
      </c>
      <c r="AB211" s="28">
        <f>+G211*Y211</f>
        <v>1701.28</v>
      </c>
    </row>
    <row r="212" spans="1:28" ht="12.75" hidden="1" x14ac:dyDescent="0.2">
      <c r="A212" s="44" t="s">
        <v>6</v>
      </c>
      <c r="B212" s="2" t="s">
        <v>103</v>
      </c>
      <c r="C212" s="9" t="s">
        <v>105</v>
      </c>
      <c r="D212" s="9"/>
      <c r="E212" s="10">
        <v>72</v>
      </c>
      <c r="F212" s="26"/>
      <c r="G212" s="72">
        <v>1.96</v>
      </c>
      <c r="H212" s="72">
        <f t="shared" si="24"/>
        <v>141.12</v>
      </c>
      <c r="I212" s="4" t="s">
        <v>9</v>
      </c>
      <c r="J212" s="5"/>
      <c r="K212" s="11"/>
      <c r="L212" s="11">
        <f t="shared" si="21"/>
        <v>0</v>
      </c>
      <c r="M212" s="96">
        <v>0</v>
      </c>
      <c r="N212" s="11">
        <v>1512</v>
      </c>
      <c r="O212" s="11">
        <v>1512</v>
      </c>
      <c r="P212" s="11">
        <v>16056</v>
      </c>
      <c r="Q212" s="11">
        <v>8568</v>
      </c>
      <c r="R212" s="11">
        <v>12060</v>
      </c>
      <c r="S212" s="11">
        <v>0</v>
      </c>
      <c r="T212" s="11">
        <v>9432</v>
      </c>
      <c r="U212" s="11">
        <v>18864</v>
      </c>
      <c r="V212" s="11">
        <v>14436</v>
      </c>
      <c r="W212" s="11">
        <v>576</v>
      </c>
      <c r="X212" s="58">
        <v>1152</v>
      </c>
      <c r="Y212" s="56">
        <f t="shared" si="23"/>
        <v>84168</v>
      </c>
      <c r="Z212" s="45" t="s">
        <v>106</v>
      </c>
      <c r="AA212" s="39" t="s">
        <v>103</v>
      </c>
      <c r="AB212" s="7">
        <f>+Y212*G212</f>
        <v>164969.28</v>
      </c>
    </row>
    <row r="213" spans="1:28" ht="12.75" hidden="1" x14ac:dyDescent="0.2">
      <c r="A213" s="44" t="s">
        <v>6</v>
      </c>
      <c r="B213" s="2" t="s">
        <v>103</v>
      </c>
      <c r="C213" s="9" t="s">
        <v>107</v>
      </c>
      <c r="D213" s="9"/>
      <c r="E213" s="10">
        <v>72</v>
      </c>
      <c r="F213" s="26">
        <v>0.55000000000000004</v>
      </c>
      <c r="G213" s="72">
        <v>1.9</v>
      </c>
      <c r="H213" s="72">
        <f t="shared" si="24"/>
        <v>176.39999999999998</v>
      </c>
      <c r="I213" s="4" t="s">
        <v>9</v>
      </c>
      <c r="J213" s="5"/>
      <c r="K213" s="11"/>
      <c r="L213" s="11">
        <v>1008</v>
      </c>
      <c r="M213" s="96">
        <v>0</v>
      </c>
      <c r="N213" s="11">
        <v>3024</v>
      </c>
      <c r="O213" s="11">
        <v>5040</v>
      </c>
      <c r="P213" s="11">
        <v>4680</v>
      </c>
      <c r="Q213" s="11">
        <v>3528</v>
      </c>
      <c r="R213" s="11">
        <v>3024</v>
      </c>
      <c r="S213" s="11">
        <v>3024</v>
      </c>
      <c r="T213" s="11">
        <v>3024</v>
      </c>
      <c r="U213" s="11">
        <v>3024</v>
      </c>
      <c r="V213" s="11">
        <v>3024</v>
      </c>
      <c r="W213" s="11">
        <v>0</v>
      </c>
      <c r="X213" s="58">
        <v>0</v>
      </c>
      <c r="Y213" s="56">
        <f t="shared" si="23"/>
        <v>32400</v>
      </c>
      <c r="Z213" s="45" t="s">
        <v>108</v>
      </c>
      <c r="AA213" s="39" t="s">
        <v>103</v>
      </c>
      <c r="AB213" s="7">
        <f>+Y213*G213</f>
        <v>61560</v>
      </c>
    </row>
    <row r="214" spans="1:28" ht="12.75" hidden="1" x14ac:dyDescent="0.2">
      <c r="A214" s="44" t="s">
        <v>6</v>
      </c>
      <c r="B214" s="27" t="s">
        <v>103</v>
      </c>
      <c r="C214" s="9" t="s">
        <v>107</v>
      </c>
      <c r="D214" s="9"/>
      <c r="E214" s="10" t="s">
        <v>27</v>
      </c>
      <c r="F214" s="26">
        <v>0.55000000000000004</v>
      </c>
      <c r="G214" s="72">
        <v>1.5</v>
      </c>
      <c r="H214" s="72">
        <f t="shared" si="24"/>
        <v>0</v>
      </c>
      <c r="I214" s="4" t="s">
        <v>9</v>
      </c>
      <c r="J214" s="5"/>
      <c r="K214" s="11">
        <v>2000</v>
      </c>
      <c r="L214" s="11">
        <f t="shared" si="21"/>
        <v>2000</v>
      </c>
      <c r="M214" s="100"/>
      <c r="N214" s="11"/>
      <c r="O214" s="11"/>
      <c r="P214" s="11"/>
      <c r="Q214" s="11"/>
      <c r="R214" s="11"/>
      <c r="S214" s="11"/>
      <c r="T214" s="11"/>
      <c r="U214" s="11"/>
      <c r="V214" s="11"/>
      <c r="W214" s="11"/>
      <c r="X214" s="58"/>
      <c r="Y214" s="56">
        <f t="shared" si="23"/>
        <v>4000</v>
      </c>
      <c r="Z214" s="48" t="s">
        <v>109</v>
      </c>
      <c r="AA214" s="43" t="s">
        <v>103</v>
      </c>
      <c r="AB214" s="7">
        <f>+Y214*G214</f>
        <v>6000</v>
      </c>
    </row>
    <row r="215" spans="1:28" ht="13.5" hidden="1" thickBot="1" x14ac:dyDescent="0.25">
      <c r="A215" s="61" t="s">
        <v>6</v>
      </c>
      <c r="B215" s="62" t="s">
        <v>103</v>
      </c>
      <c r="C215" s="63" t="s">
        <v>110</v>
      </c>
      <c r="D215" s="63"/>
      <c r="E215" s="64">
        <v>72</v>
      </c>
      <c r="F215" s="65"/>
      <c r="G215" s="75">
        <v>2.84</v>
      </c>
      <c r="H215" s="75">
        <f t="shared" si="24"/>
        <v>204.48</v>
      </c>
      <c r="I215" s="66" t="s">
        <v>9</v>
      </c>
      <c r="J215" s="67"/>
      <c r="K215" s="68"/>
      <c r="L215" s="68">
        <v>5040</v>
      </c>
      <c r="M215" s="99">
        <v>0</v>
      </c>
      <c r="N215" s="68">
        <v>0</v>
      </c>
      <c r="O215" s="68">
        <v>10800</v>
      </c>
      <c r="P215" s="68">
        <v>10800</v>
      </c>
      <c r="Q215" s="68">
        <v>7704</v>
      </c>
      <c r="R215" s="68">
        <v>7200</v>
      </c>
      <c r="S215" s="68">
        <v>7200</v>
      </c>
      <c r="T215" s="68">
        <v>3960</v>
      </c>
      <c r="U215" s="68">
        <v>7200</v>
      </c>
      <c r="V215" s="68">
        <v>7200</v>
      </c>
      <c r="W215" s="68">
        <v>6408</v>
      </c>
      <c r="X215" s="69">
        <v>3168</v>
      </c>
      <c r="Y215" s="57">
        <f t="shared" si="23"/>
        <v>76680</v>
      </c>
      <c r="Z215" s="50" t="s">
        <v>106</v>
      </c>
      <c r="AA215" s="51" t="s">
        <v>103</v>
      </c>
      <c r="AB215" s="52">
        <f>+Y215*G215</f>
        <v>217771.19999999998</v>
      </c>
    </row>
    <row r="216" spans="1:28" ht="11.25" customHeight="1" x14ac:dyDescent="0.2">
      <c r="A216" s="53"/>
      <c r="B216" s="53"/>
      <c r="C216" s="54"/>
      <c r="D216" s="54"/>
      <c r="E216" s="54"/>
      <c r="F216" s="76"/>
      <c r="G216" s="77"/>
      <c r="H216" s="77"/>
      <c r="I216" s="54"/>
      <c r="J216" s="54"/>
      <c r="K216" s="54"/>
      <c r="L216" s="54"/>
      <c r="M216" s="54"/>
      <c r="N216" s="54"/>
      <c r="O216" s="54"/>
      <c r="P216" s="54"/>
      <c r="Q216" s="54"/>
      <c r="R216" s="54"/>
      <c r="S216" s="54"/>
      <c r="T216" s="54"/>
      <c r="U216" s="54"/>
      <c r="V216" s="54"/>
      <c r="W216" s="54"/>
      <c r="X216" s="54"/>
      <c r="Y216" s="55"/>
      <c r="Z216" s="53"/>
      <c r="AA216" s="53"/>
    </row>
  </sheetData>
  <autoFilter ref="A9:WWI215" xr:uid="{69FD4ECF-EFF1-4066-AC41-4391B502E190}">
    <filterColumn colId="3">
      <customFilters>
        <customFilter operator="notEqual" val=" "/>
      </customFilters>
    </filterColumn>
    <sortState xmlns:xlrd2="http://schemas.microsoft.com/office/spreadsheetml/2017/richdata2" ref="A10:WWI215">
      <sortCondition ref="C9:C215"/>
    </sortState>
  </autoFilter>
  <sortState xmlns:xlrd2="http://schemas.microsoft.com/office/spreadsheetml/2017/richdata2" ref="A10:AB215">
    <sortCondition ref="B10:B215"/>
    <sortCondition ref="C10:C215"/>
  </sortState>
  <hyperlinks>
    <hyperlink ref="B7" r:id="rId1" xr:uid="{01056F8B-039D-4419-A1B9-D266F69E878F}"/>
  </hyperlinks>
  <pageMargins left="0" right="0" top="0.25" bottom="0.25" header="0.3" footer="0.3"/>
  <pageSetup scale="63"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45D74-1406-4880-99CB-427265D9EF24}">
  <sheetPr>
    <tabColor theme="9" tint="-0.249977111117893"/>
    <pageSetUpPr fitToPage="1"/>
  </sheetPr>
  <dimension ref="A2:AA210"/>
  <sheetViews>
    <sheetView tabSelected="1" view="pageBreakPreview" zoomScale="60" zoomScaleNormal="110" workbookViewId="0">
      <pane xSplit="3" ySplit="9" topLeftCell="D10" activePane="bottomRight" state="frozen"/>
      <selection pane="topRight" activeCell="D1" sqref="D1"/>
      <selection pane="bottomLeft" activeCell="A10" sqref="A10"/>
      <selection pane="bottomRight" activeCell="AL225" sqref="AL225"/>
    </sheetView>
  </sheetViews>
  <sheetFormatPr defaultColWidth="8.85546875" defaultRowHeight="11.25" customHeight="1" x14ac:dyDescent="0.2"/>
  <cols>
    <col min="1" max="1" width="4.140625" style="32" hidden="1" customWidth="1"/>
    <col min="2" max="2" width="14.140625" style="33" hidden="1" customWidth="1"/>
    <col min="3" max="3" width="44.5703125" style="8" customWidth="1"/>
    <col min="4" max="4" width="6.28515625" style="8" customWidth="1"/>
    <col min="5" max="5" width="10.42578125" style="70" hidden="1" customWidth="1"/>
    <col min="6" max="6" width="7.42578125" style="71" hidden="1" customWidth="1"/>
    <col min="7" max="7" width="11.140625" style="71" hidden="1" customWidth="1"/>
    <col min="8" max="10" width="8.28515625" style="8" hidden="1" customWidth="1"/>
    <col min="11" max="13" width="8.28515625" style="8" customWidth="1"/>
    <col min="14" max="14" width="9.85546875" style="8" customWidth="1"/>
    <col min="15" max="22" width="8.28515625" style="8" customWidth="1"/>
    <col min="23" max="23" width="10.28515625" style="8" bestFit="1" customWidth="1"/>
    <col min="24" max="24" width="10.85546875" style="34" hidden="1" customWidth="1"/>
    <col min="25" max="25" width="34.28515625" style="33" hidden="1" customWidth="1"/>
    <col min="26" max="26" width="20.5703125" style="33" hidden="1" customWidth="1"/>
    <col min="27" max="27" width="13.42578125" style="18" hidden="1" customWidth="1"/>
    <col min="28" max="274" width="8.85546875" style="12"/>
    <col min="275" max="275" width="4.140625" style="12" customWidth="1"/>
    <col min="276" max="276" width="42.85546875" style="12" customWidth="1"/>
    <col min="277" max="277" width="4.7109375" style="12" customWidth="1"/>
    <col min="278" max="278" width="10.85546875" style="12" customWidth="1"/>
    <col min="279" max="279" width="10.7109375" style="12" customWidth="1"/>
    <col min="280" max="280" width="7.42578125" style="12" customWidth="1"/>
    <col min="281" max="281" width="10.85546875" style="12" bestFit="1" customWidth="1"/>
    <col min="282" max="282" width="34.28515625" style="12" customWidth="1"/>
    <col min="283" max="283" width="10.28515625" style="12" bestFit="1" customWidth="1"/>
    <col min="284" max="530" width="8.85546875" style="12"/>
    <col min="531" max="531" width="4.140625" style="12" customWidth="1"/>
    <col min="532" max="532" width="42.85546875" style="12" customWidth="1"/>
    <col min="533" max="533" width="4.7109375" style="12" customWidth="1"/>
    <col min="534" max="534" width="10.85546875" style="12" customWidth="1"/>
    <col min="535" max="535" width="10.7109375" style="12" customWidth="1"/>
    <col min="536" max="536" width="7.42578125" style="12" customWidth="1"/>
    <col min="537" max="537" width="10.85546875" style="12" bestFit="1" customWidth="1"/>
    <col min="538" max="538" width="34.28515625" style="12" customWidth="1"/>
    <col min="539" max="539" width="10.28515625" style="12" bestFit="1" customWidth="1"/>
    <col min="540" max="786" width="8.85546875" style="12"/>
    <col min="787" max="787" width="4.140625" style="12" customWidth="1"/>
    <col min="788" max="788" width="42.85546875" style="12" customWidth="1"/>
    <col min="789" max="789" width="4.7109375" style="12" customWidth="1"/>
    <col min="790" max="790" width="10.85546875" style="12" customWidth="1"/>
    <col min="791" max="791" width="10.7109375" style="12" customWidth="1"/>
    <col min="792" max="792" width="7.42578125" style="12" customWidth="1"/>
    <col min="793" max="793" width="10.85546875" style="12" bestFit="1" customWidth="1"/>
    <col min="794" max="794" width="34.28515625" style="12" customWidth="1"/>
    <col min="795" max="795" width="10.28515625" style="12" bestFit="1" customWidth="1"/>
    <col min="796" max="1042" width="8.85546875" style="12"/>
    <col min="1043" max="1043" width="4.140625" style="12" customWidth="1"/>
    <col min="1044" max="1044" width="42.85546875" style="12" customWidth="1"/>
    <col min="1045" max="1045" width="4.7109375" style="12" customWidth="1"/>
    <col min="1046" max="1046" width="10.85546875" style="12" customWidth="1"/>
    <col min="1047" max="1047" width="10.7109375" style="12" customWidth="1"/>
    <col min="1048" max="1048" width="7.42578125" style="12" customWidth="1"/>
    <col min="1049" max="1049" width="10.85546875" style="12" bestFit="1" customWidth="1"/>
    <col min="1050" max="1050" width="34.28515625" style="12" customWidth="1"/>
    <col min="1051" max="1051" width="10.28515625" style="12" bestFit="1" customWidth="1"/>
    <col min="1052" max="1298" width="8.85546875" style="12"/>
    <col min="1299" max="1299" width="4.140625" style="12" customWidth="1"/>
    <col min="1300" max="1300" width="42.85546875" style="12" customWidth="1"/>
    <col min="1301" max="1301" width="4.7109375" style="12" customWidth="1"/>
    <col min="1302" max="1302" width="10.85546875" style="12" customWidth="1"/>
    <col min="1303" max="1303" width="10.7109375" style="12" customWidth="1"/>
    <col min="1304" max="1304" width="7.42578125" style="12" customWidth="1"/>
    <col min="1305" max="1305" width="10.85546875" style="12" bestFit="1" customWidth="1"/>
    <col min="1306" max="1306" width="34.28515625" style="12" customWidth="1"/>
    <col min="1307" max="1307" width="10.28515625" style="12" bestFit="1" customWidth="1"/>
    <col min="1308" max="1554" width="8.85546875" style="12"/>
    <col min="1555" max="1555" width="4.140625" style="12" customWidth="1"/>
    <col min="1556" max="1556" width="42.85546875" style="12" customWidth="1"/>
    <col min="1557" max="1557" width="4.7109375" style="12" customWidth="1"/>
    <col min="1558" max="1558" width="10.85546875" style="12" customWidth="1"/>
    <col min="1559" max="1559" width="10.7109375" style="12" customWidth="1"/>
    <col min="1560" max="1560" width="7.42578125" style="12" customWidth="1"/>
    <col min="1561" max="1561" width="10.85546875" style="12" bestFit="1" customWidth="1"/>
    <col min="1562" max="1562" width="34.28515625" style="12" customWidth="1"/>
    <col min="1563" max="1563" width="10.28515625" style="12" bestFit="1" customWidth="1"/>
    <col min="1564" max="1810" width="8.85546875" style="12"/>
    <col min="1811" max="1811" width="4.140625" style="12" customWidth="1"/>
    <col min="1812" max="1812" width="42.85546875" style="12" customWidth="1"/>
    <col min="1813" max="1813" width="4.7109375" style="12" customWidth="1"/>
    <col min="1814" max="1814" width="10.85546875" style="12" customWidth="1"/>
    <col min="1815" max="1815" width="10.7109375" style="12" customWidth="1"/>
    <col min="1816" max="1816" width="7.42578125" style="12" customWidth="1"/>
    <col min="1817" max="1817" width="10.85546875" style="12" bestFit="1" customWidth="1"/>
    <col min="1818" max="1818" width="34.28515625" style="12" customWidth="1"/>
    <col min="1819" max="1819" width="10.28515625" style="12" bestFit="1" customWidth="1"/>
    <col min="1820" max="2066" width="8.85546875" style="12"/>
    <col min="2067" max="2067" width="4.140625" style="12" customWidth="1"/>
    <col min="2068" max="2068" width="42.85546875" style="12" customWidth="1"/>
    <col min="2069" max="2069" width="4.7109375" style="12" customWidth="1"/>
    <col min="2070" max="2070" width="10.85546875" style="12" customWidth="1"/>
    <col min="2071" max="2071" width="10.7109375" style="12" customWidth="1"/>
    <col min="2072" max="2072" width="7.42578125" style="12" customWidth="1"/>
    <col min="2073" max="2073" width="10.85546875" style="12" bestFit="1" customWidth="1"/>
    <col min="2074" max="2074" width="34.28515625" style="12" customWidth="1"/>
    <col min="2075" max="2075" width="10.28515625" style="12" bestFit="1" customWidth="1"/>
    <col min="2076" max="2322" width="8.85546875" style="12"/>
    <col min="2323" max="2323" width="4.140625" style="12" customWidth="1"/>
    <col min="2324" max="2324" width="42.85546875" style="12" customWidth="1"/>
    <col min="2325" max="2325" width="4.7109375" style="12" customWidth="1"/>
    <col min="2326" max="2326" width="10.85546875" style="12" customWidth="1"/>
    <col min="2327" max="2327" width="10.7109375" style="12" customWidth="1"/>
    <col min="2328" max="2328" width="7.42578125" style="12" customWidth="1"/>
    <col min="2329" max="2329" width="10.85546875" style="12" bestFit="1" customWidth="1"/>
    <col min="2330" max="2330" width="34.28515625" style="12" customWidth="1"/>
    <col min="2331" max="2331" width="10.28515625" style="12" bestFit="1" customWidth="1"/>
    <col min="2332" max="2578" width="8.85546875" style="12"/>
    <col min="2579" max="2579" width="4.140625" style="12" customWidth="1"/>
    <col min="2580" max="2580" width="42.85546875" style="12" customWidth="1"/>
    <col min="2581" max="2581" width="4.7109375" style="12" customWidth="1"/>
    <col min="2582" max="2582" width="10.85546875" style="12" customWidth="1"/>
    <col min="2583" max="2583" width="10.7109375" style="12" customWidth="1"/>
    <col min="2584" max="2584" width="7.42578125" style="12" customWidth="1"/>
    <col min="2585" max="2585" width="10.85546875" style="12" bestFit="1" customWidth="1"/>
    <col min="2586" max="2586" width="34.28515625" style="12" customWidth="1"/>
    <col min="2587" max="2587" width="10.28515625" style="12" bestFit="1" customWidth="1"/>
    <col min="2588" max="2834" width="8.85546875" style="12"/>
    <col min="2835" max="2835" width="4.140625" style="12" customWidth="1"/>
    <col min="2836" max="2836" width="42.85546875" style="12" customWidth="1"/>
    <col min="2837" max="2837" width="4.7109375" style="12" customWidth="1"/>
    <col min="2838" max="2838" width="10.85546875" style="12" customWidth="1"/>
    <col min="2839" max="2839" width="10.7109375" style="12" customWidth="1"/>
    <col min="2840" max="2840" width="7.42578125" style="12" customWidth="1"/>
    <col min="2841" max="2841" width="10.85546875" style="12" bestFit="1" customWidth="1"/>
    <col min="2842" max="2842" width="34.28515625" style="12" customWidth="1"/>
    <col min="2843" max="2843" width="10.28515625" style="12" bestFit="1" customWidth="1"/>
    <col min="2844" max="3090" width="8.85546875" style="12"/>
    <col min="3091" max="3091" width="4.140625" style="12" customWidth="1"/>
    <col min="3092" max="3092" width="42.85546875" style="12" customWidth="1"/>
    <col min="3093" max="3093" width="4.7109375" style="12" customWidth="1"/>
    <col min="3094" max="3094" width="10.85546875" style="12" customWidth="1"/>
    <col min="3095" max="3095" width="10.7109375" style="12" customWidth="1"/>
    <col min="3096" max="3096" width="7.42578125" style="12" customWidth="1"/>
    <col min="3097" max="3097" width="10.85546875" style="12" bestFit="1" customWidth="1"/>
    <col min="3098" max="3098" width="34.28515625" style="12" customWidth="1"/>
    <col min="3099" max="3099" width="10.28515625" style="12" bestFit="1" customWidth="1"/>
    <col min="3100" max="3346" width="8.85546875" style="12"/>
    <col min="3347" max="3347" width="4.140625" style="12" customWidth="1"/>
    <col min="3348" max="3348" width="42.85546875" style="12" customWidth="1"/>
    <col min="3349" max="3349" width="4.7109375" style="12" customWidth="1"/>
    <col min="3350" max="3350" width="10.85546875" style="12" customWidth="1"/>
    <col min="3351" max="3351" width="10.7109375" style="12" customWidth="1"/>
    <col min="3352" max="3352" width="7.42578125" style="12" customWidth="1"/>
    <col min="3353" max="3353" width="10.85546875" style="12" bestFit="1" customWidth="1"/>
    <col min="3354" max="3354" width="34.28515625" style="12" customWidth="1"/>
    <col min="3355" max="3355" width="10.28515625" style="12" bestFit="1" customWidth="1"/>
    <col min="3356" max="3602" width="8.85546875" style="12"/>
    <col min="3603" max="3603" width="4.140625" style="12" customWidth="1"/>
    <col min="3604" max="3604" width="42.85546875" style="12" customWidth="1"/>
    <col min="3605" max="3605" width="4.7109375" style="12" customWidth="1"/>
    <col min="3606" max="3606" width="10.85546875" style="12" customWidth="1"/>
    <col min="3607" max="3607" width="10.7109375" style="12" customWidth="1"/>
    <col min="3608" max="3608" width="7.42578125" style="12" customWidth="1"/>
    <col min="3609" max="3609" width="10.85546875" style="12" bestFit="1" customWidth="1"/>
    <col min="3610" max="3610" width="34.28515625" style="12" customWidth="1"/>
    <col min="3611" max="3611" width="10.28515625" style="12" bestFit="1" customWidth="1"/>
    <col min="3612" max="3858" width="8.85546875" style="12"/>
    <col min="3859" max="3859" width="4.140625" style="12" customWidth="1"/>
    <col min="3860" max="3860" width="42.85546875" style="12" customWidth="1"/>
    <col min="3861" max="3861" width="4.7109375" style="12" customWidth="1"/>
    <col min="3862" max="3862" width="10.85546875" style="12" customWidth="1"/>
    <col min="3863" max="3863" width="10.7109375" style="12" customWidth="1"/>
    <col min="3864" max="3864" width="7.42578125" style="12" customWidth="1"/>
    <col min="3865" max="3865" width="10.85546875" style="12" bestFit="1" customWidth="1"/>
    <col min="3866" max="3866" width="34.28515625" style="12" customWidth="1"/>
    <col min="3867" max="3867" width="10.28515625" style="12" bestFit="1" customWidth="1"/>
    <col min="3868" max="4114" width="8.85546875" style="12"/>
    <col min="4115" max="4115" width="4.140625" style="12" customWidth="1"/>
    <col min="4116" max="4116" width="42.85546875" style="12" customWidth="1"/>
    <col min="4117" max="4117" width="4.7109375" style="12" customWidth="1"/>
    <col min="4118" max="4118" width="10.85546875" style="12" customWidth="1"/>
    <col min="4119" max="4119" width="10.7109375" style="12" customWidth="1"/>
    <col min="4120" max="4120" width="7.42578125" style="12" customWidth="1"/>
    <col min="4121" max="4121" width="10.85546875" style="12" bestFit="1" customWidth="1"/>
    <col min="4122" max="4122" width="34.28515625" style="12" customWidth="1"/>
    <col min="4123" max="4123" width="10.28515625" style="12" bestFit="1" customWidth="1"/>
    <col min="4124" max="4370" width="8.85546875" style="12"/>
    <col min="4371" max="4371" width="4.140625" style="12" customWidth="1"/>
    <col min="4372" max="4372" width="42.85546875" style="12" customWidth="1"/>
    <col min="4373" max="4373" width="4.7109375" style="12" customWidth="1"/>
    <col min="4374" max="4374" width="10.85546875" style="12" customWidth="1"/>
    <col min="4375" max="4375" width="10.7109375" style="12" customWidth="1"/>
    <col min="4376" max="4376" width="7.42578125" style="12" customWidth="1"/>
    <col min="4377" max="4377" width="10.85546875" style="12" bestFit="1" customWidth="1"/>
    <col min="4378" max="4378" width="34.28515625" style="12" customWidth="1"/>
    <col min="4379" max="4379" width="10.28515625" style="12" bestFit="1" customWidth="1"/>
    <col min="4380" max="4626" width="8.85546875" style="12"/>
    <col min="4627" max="4627" width="4.140625" style="12" customWidth="1"/>
    <col min="4628" max="4628" width="42.85546875" style="12" customWidth="1"/>
    <col min="4629" max="4629" width="4.7109375" style="12" customWidth="1"/>
    <col min="4630" max="4630" width="10.85546875" style="12" customWidth="1"/>
    <col min="4631" max="4631" width="10.7109375" style="12" customWidth="1"/>
    <col min="4632" max="4632" width="7.42578125" style="12" customWidth="1"/>
    <col min="4633" max="4633" width="10.85546875" style="12" bestFit="1" customWidth="1"/>
    <col min="4634" max="4634" width="34.28515625" style="12" customWidth="1"/>
    <col min="4635" max="4635" width="10.28515625" style="12" bestFit="1" customWidth="1"/>
    <col min="4636" max="4882" width="8.85546875" style="12"/>
    <col min="4883" max="4883" width="4.140625" style="12" customWidth="1"/>
    <col min="4884" max="4884" width="42.85546875" style="12" customWidth="1"/>
    <col min="4885" max="4885" width="4.7109375" style="12" customWidth="1"/>
    <col min="4886" max="4886" width="10.85546875" style="12" customWidth="1"/>
    <col min="4887" max="4887" width="10.7109375" style="12" customWidth="1"/>
    <col min="4888" max="4888" width="7.42578125" style="12" customWidth="1"/>
    <col min="4889" max="4889" width="10.85546875" style="12" bestFit="1" customWidth="1"/>
    <col min="4890" max="4890" width="34.28515625" style="12" customWidth="1"/>
    <col min="4891" max="4891" width="10.28515625" style="12" bestFit="1" customWidth="1"/>
    <col min="4892" max="5138" width="8.85546875" style="12"/>
    <col min="5139" max="5139" width="4.140625" style="12" customWidth="1"/>
    <col min="5140" max="5140" width="42.85546875" style="12" customWidth="1"/>
    <col min="5141" max="5141" width="4.7109375" style="12" customWidth="1"/>
    <col min="5142" max="5142" width="10.85546875" style="12" customWidth="1"/>
    <col min="5143" max="5143" width="10.7109375" style="12" customWidth="1"/>
    <col min="5144" max="5144" width="7.42578125" style="12" customWidth="1"/>
    <col min="5145" max="5145" width="10.85546875" style="12" bestFit="1" customWidth="1"/>
    <col min="5146" max="5146" width="34.28515625" style="12" customWidth="1"/>
    <col min="5147" max="5147" width="10.28515625" style="12" bestFit="1" customWidth="1"/>
    <col min="5148" max="5394" width="8.85546875" style="12"/>
    <col min="5395" max="5395" width="4.140625" style="12" customWidth="1"/>
    <col min="5396" max="5396" width="42.85546875" style="12" customWidth="1"/>
    <col min="5397" max="5397" width="4.7109375" style="12" customWidth="1"/>
    <col min="5398" max="5398" width="10.85546875" style="12" customWidth="1"/>
    <col min="5399" max="5399" width="10.7109375" style="12" customWidth="1"/>
    <col min="5400" max="5400" width="7.42578125" style="12" customWidth="1"/>
    <col min="5401" max="5401" width="10.85546875" style="12" bestFit="1" customWidth="1"/>
    <col min="5402" max="5402" width="34.28515625" style="12" customWidth="1"/>
    <col min="5403" max="5403" width="10.28515625" style="12" bestFit="1" customWidth="1"/>
    <col min="5404" max="5650" width="8.85546875" style="12"/>
    <col min="5651" max="5651" width="4.140625" style="12" customWidth="1"/>
    <col min="5652" max="5652" width="42.85546875" style="12" customWidth="1"/>
    <col min="5653" max="5653" width="4.7109375" style="12" customWidth="1"/>
    <col min="5654" max="5654" width="10.85546875" style="12" customWidth="1"/>
    <col min="5655" max="5655" width="10.7109375" style="12" customWidth="1"/>
    <col min="5656" max="5656" width="7.42578125" style="12" customWidth="1"/>
    <col min="5657" max="5657" width="10.85546875" style="12" bestFit="1" customWidth="1"/>
    <col min="5658" max="5658" width="34.28515625" style="12" customWidth="1"/>
    <col min="5659" max="5659" width="10.28515625" style="12" bestFit="1" customWidth="1"/>
    <col min="5660" max="5906" width="8.85546875" style="12"/>
    <col min="5907" max="5907" width="4.140625" style="12" customWidth="1"/>
    <col min="5908" max="5908" width="42.85546875" style="12" customWidth="1"/>
    <col min="5909" max="5909" width="4.7109375" style="12" customWidth="1"/>
    <col min="5910" max="5910" width="10.85546875" style="12" customWidth="1"/>
    <col min="5911" max="5911" width="10.7109375" style="12" customWidth="1"/>
    <col min="5912" max="5912" width="7.42578125" style="12" customWidth="1"/>
    <col min="5913" max="5913" width="10.85546875" style="12" bestFit="1" customWidth="1"/>
    <col min="5914" max="5914" width="34.28515625" style="12" customWidth="1"/>
    <col min="5915" max="5915" width="10.28515625" style="12" bestFit="1" customWidth="1"/>
    <col min="5916" max="6162" width="8.85546875" style="12"/>
    <col min="6163" max="6163" width="4.140625" style="12" customWidth="1"/>
    <col min="6164" max="6164" width="42.85546875" style="12" customWidth="1"/>
    <col min="6165" max="6165" width="4.7109375" style="12" customWidth="1"/>
    <col min="6166" max="6166" width="10.85546875" style="12" customWidth="1"/>
    <col min="6167" max="6167" width="10.7109375" style="12" customWidth="1"/>
    <col min="6168" max="6168" width="7.42578125" style="12" customWidth="1"/>
    <col min="6169" max="6169" width="10.85546875" style="12" bestFit="1" customWidth="1"/>
    <col min="6170" max="6170" width="34.28515625" style="12" customWidth="1"/>
    <col min="6171" max="6171" width="10.28515625" style="12" bestFit="1" customWidth="1"/>
    <col min="6172" max="6418" width="8.85546875" style="12"/>
    <col min="6419" max="6419" width="4.140625" style="12" customWidth="1"/>
    <col min="6420" max="6420" width="42.85546875" style="12" customWidth="1"/>
    <col min="6421" max="6421" width="4.7109375" style="12" customWidth="1"/>
    <col min="6422" max="6422" width="10.85546875" style="12" customWidth="1"/>
    <col min="6423" max="6423" width="10.7109375" style="12" customWidth="1"/>
    <col min="6424" max="6424" width="7.42578125" style="12" customWidth="1"/>
    <col min="6425" max="6425" width="10.85546875" style="12" bestFit="1" customWidth="1"/>
    <col min="6426" max="6426" width="34.28515625" style="12" customWidth="1"/>
    <col min="6427" max="6427" width="10.28515625" style="12" bestFit="1" customWidth="1"/>
    <col min="6428" max="6674" width="8.85546875" style="12"/>
    <col min="6675" max="6675" width="4.140625" style="12" customWidth="1"/>
    <col min="6676" max="6676" width="42.85546875" style="12" customWidth="1"/>
    <col min="6677" max="6677" width="4.7109375" style="12" customWidth="1"/>
    <col min="6678" max="6678" width="10.85546875" style="12" customWidth="1"/>
    <col min="6679" max="6679" width="10.7109375" style="12" customWidth="1"/>
    <col min="6680" max="6680" width="7.42578125" style="12" customWidth="1"/>
    <col min="6681" max="6681" width="10.85546875" style="12" bestFit="1" customWidth="1"/>
    <col min="6682" max="6682" width="34.28515625" style="12" customWidth="1"/>
    <col min="6683" max="6683" width="10.28515625" style="12" bestFit="1" customWidth="1"/>
    <col min="6684" max="6930" width="8.85546875" style="12"/>
    <col min="6931" max="6931" width="4.140625" style="12" customWidth="1"/>
    <col min="6932" max="6932" width="42.85546875" style="12" customWidth="1"/>
    <col min="6933" max="6933" width="4.7109375" style="12" customWidth="1"/>
    <col min="6934" max="6934" width="10.85546875" style="12" customWidth="1"/>
    <col min="6935" max="6935" width="10.7109375" style="12" customWidth="1"/>
    <col min="6936" max="6936" width="7.42578125" style="12" customWidth="1"/>
    <col min="6937" max="6937" width="10.85546875" style="12" bestFit="1" customWidth="1"/>
    <col min="6938" max="6938" width="34.28515625" style="12" customWidth="1"/>
    <col min="6939" max="6939" width="10.28515625" style="12" bestFit="1" customWidth="1"/>
    <col min="6940" max="7186" width="8.85546875" style="12"/>
    <col min="7187" max="7187" width="4.140625" style="12" customWidth="1"/>
    <col min="7188" max="7188" width="42.85546875" style="12" customWidth="1"/>
    <col min="7189" max="7189" width="4.7109375" style="12" customWidth="1"/>
    <col min="7190" max="7190" width="10.85546875" style="12" customWidth="1"/>
    <col min="7191" max="7191" width="10.7109375" style="12" customWidth="1"/>
    <col min="7192" max="7192" width="7.42578125" style="12" customWidth="1"/>
    <col min="7193" max="7193" width="10.85546875" style="12" bestFit="1" customWidth="1"/>
    <col min="7194" max="7194" width="34.28515625" style="12" customWidth="1"/>
    <col min="7195" max="7195" width="10.28515625" style="12" bestFit="1" customWidth="1"/>
    <col min="7196" max="7442" width="8.85546875" style="12"/>
    <col min="7443" max="7443" width="4.140625" style="12" customWidth="1"/>
    <col min="7444" max="7444" width="42.85546875" style="12" customWidth="1"/>
    <col min="7445" max="7445" width="4.7109375" style="12" customWidth="1"/>
    <col min="7446" max="7446" width="10.85546875" style="12" customWidth="1"/>
    <col min="7447" max="7447" width="10.7109375" style="12" customWidth="1"/>
    <col min="7448" max="7448" width="7.42578125" style="12" customWidth="1"/>
    <col min="7449" max="7449" width="10.85546875" style="12" bestFit="1" customWidth="1"/>
    <col min="7450" max="7450" width="34.28515625" style="12" customWidth="1"/>
    <col min="7451" max="7451" width="10.28515625" style="12" bestFit="1" customWidth="1"/>
    <col min="7452" max="7698" width="8.85546875" style="12"/>
    <col min="7699" max="7699" width="4.140625" style="12" customWidth="1"/>
    <col min="7700" max="7700" width="42.85546875" style="12" customWidth="1"/>
    <col min="7701" max="7701" width="4.7109375" style="12" customWidth="1"/>
    <col min="7702" max="7702" width="10.85546875" style="12" customWidth="1"/>
    <col min="7703" max="7703" width="10.7109375" style="12" customWidth="1"/>
    <col min="7704" max="7704" width="7.42578125" style="12" customWidth="1"/>
    <col min="7705" max="7705" width="10.85546875" style="12" bestFit="1" customWidth="1"/>
    <col min="7706" max="7706" width="34.28515625" style="12" customWidth="1"/>
    <col min="7707" max="7707" width="10.28515625" style="12" bestFit="1" customWidth="1"/>
    <col min="7708" max="7954" width="8.85546875" style="12"/>
    <col min="7955" max="7955" width="4.140625" style="12" customWidth="1"/>
    <col min="7956" max="7956" width="42.85546875" style="12" customWidth="1"/>
    <col min="7957" max="7957" width="4.7109375" style="12" customWidth="1"/>
    <col min="7958" max="7958" width="10.85546875" style="12" customWidth="1"/>
    <col min="7959" max="7959" width="10.7109375" style="12" customWidth="1"/>
    <col min="7960" max="7960" width="7.42578125" style="12" customWidth="1"/>
    <col min="7961" max="7961" width="10.85546875" style="12" bestFit="1" customWidth="1"/>
    <col min="7962" max="7962" width="34.28515625" style="12" customWidth="1"/>
    <col min="7963" max="7963" width="10.28515625" style="12" bestFit="1" customWidth="1"/>
    <col min="7964" max="8210" width="8.85546875" style="12"/>
    <col min="8211" max="8211" width="4.140625" style="12" customWidth="1"/>
    <col min="8212" max="8212" width="42.85546875" style="12" customWidth="1"/>
    <col min="8213" max="8213" width="4.7109375" style="12" customWidth="1"/>
    <col min="8214" max="8214" width="10.85546875" style="12" customWidth="1"/>
    <col min="8215" max="8215" width="10.7109375" style="12" customWidth="1"/>
    <col min="8216" max="8216" width="7.42578125" style="12" customWidth="1"/>
    <col min="8217" max="8217" width="10.85546875" style="12" bestFit="1" customWidth="1"/>
    <col min="8218" max="8218" width="34.28515625" style="12" customWidth="1"/>
    <col min="8219" max="8219" width="10.28515625" style="12" bestFit="1" customWidth="1"/>
    <col min="8220" max="8466" width="8.85546875" style="12"/>
    <col min="8467" max="8467" width="4.140625" style="12" customWidth="1"/>
    <col min="8468" max="8468" width="42.85546875" style="12" customWidth="1"/>
    <col min="8469" max="8469" width="4.7109375" style="12" customWidth="1"/>
    <col min="8470" max="8470" width="10.85546875" style="12" customWidth="1"/>
    <col min="8471" max="8471" width="10.7109375" style="12" customWidth="1"/>
    <col min="8472" max="8472" width="7.42578125" style="12" customWidth="1"/>
    <col min="8473" max="8473" width="10.85546875" style="12" bestFit="1" customWidth="1"/>
    <col min="8474" max="8474" width="34.28515625" style="12" customWidth="1"/>
    <col min="8475" max="8475" width="10.28515625" style="12" bestFit="1" customWidth="1"/>
    <col min="8476" max="8722" width="8.85546875" style="12"/>
    <col min="8723" max="8723" width="4.140625" style="12" customWidth="1"/>
    <col min="8724" max="8724" width="42.85546875" style="12" customWidth="1"/>
    <col min="8725" max="8725" width="4.7109375" style="12" customWidth="1"/>
    <col min="8726" max="8726" width="10.85546875" style="12" customWidth="1"/>
    <col min="8727" max="8727" width="10.7109375" style="12" customWidth="1"/>
    <col min="8728" max="8728" width="7.42578125" style="12" customWidth="1"/>
    <col min="8729" max="8729" width="10.85546875" style="12" bestFit="1" customWidth="1"/>
    <col min="8730" max="8730" width="34.28515625" style="12" customWidth="1"/>
    <col min="8731" max="8731" width="10.28515625" style="12" bestFit="1" customWidth="1"/>
    <col min="8732" max="8978" width="8.85546875" style="12"/>
    <col min="8979" max="8979" width="4.140625" style="12" customWidth="1"/>
    <col min="8980" max="8980" width="42.85546875" style="12" customWidth="1"/>
    <col min="8981" max="8981" width="4.7109375" style="12" customWidth="1"/>
    <col min="8982" max="8982" width="10.85546875" style="12" customWidth="1"/>
    <col min="8983" max="8983" width="10.7109375" style="12" customWidth="1"/>
    <col min="8984" max="8984" width="7.42578125" style="12" customWidth="1"/>
    <col min="8985" max="8985" width="10.85546875" style="12" bestFit="1" customWidth="1"/>
    <col min="8986" max="8986" width="34.28515625" style="12" customWidth="1"/>
    <col min="8987" max="8987" width="10.28515625" style="12" bestFit="1" customWidth="1"/>
    <col min="8988" max="9234" width="8.85546875" style="12"/>
    <col min="9235" max="9235" width="4.140625" style="12" customWidth="1"/>
    <col min="9236" max="9236" width="42.85546875" style="12" customWidth="1"/>
    <col min="9237" max="9237" width="4.7109375" style="12" customWidth="1"/>
    <col min="9238" max="9238" width="10.85546875" style="12" customWidth="1"/>
    <col min="9239" max="9239" width="10.7109375" style="12" customWidth="1"/>
    <col min="9240" max="9240" width="7.42578125" style="12" customWidth="1"/>
    <col min="9241" max="9241" width="10.85546875" style="12" bestFit="1" customWidth="1"/>
    <col min="9242" max="9242" width="34.28515625" style="12" customWidth="1"/>
    <col min="9243" max="9243" width="10.28515625" style="12" bestFit="1" customWidth="1"/>
    <col min="9244" max="9490" width="8.85546875" style="12"/>
    <col min="9491" max="9491" width="4.140625" style="12" customWidth="1"/>
    <col min="9492" max="9492" width="42.85546875" style="12" customWidth="1"/>
    <col min="9493" max="9493" width="4.7109375" style="12" customWidth="1"/>
    <col min="9494" max="9494" width="10.85546875" style="12" customWidth="1"/>
    <col min="9495" max="9495" width="10.7109375" style="12" customWidth="1"/>
    <col min="9496" max="9496" width="7.42578125" style="12" customWidth="1"/>
    <col min="9497" max="9497" width="10.85546875" style="12" bestFit="1" customWidth="1"/>
    <col min="9498" max="9498" width="34.28515625" style="12" customWidth="1"/>
    <col min="9499" max="9499" width="10.28515625" style="12" bestFit="1" customWidth="1"/>
    <col min="9500" max="9746" width="8.85546875" style="12"/>
    <col min="9747" max="9747" width="4.140625" style="12" customWidth="1"/>
    <col min="9748" max="9748" width="42.85546875" style="12" customWidth="1"/>
    <col min="9749" max="9749" width="4.7109375" style="12" customWidth="1"/>
    <col min="9750" max="9750" width="10.85546875" style="12" customWidth="1"/>
    <col min="9751" max="9751" width="10.7109375" style="12" customWidth="1"/>
    <col min="9752" max="9752" width="7.42578125" style="12" customWidth="1"/>
    <col min="9753" max="9753" width="10.85546875" style="12" bestFit="1" customWidth="1"/>
    <col min="9754" max="9754" width="34.28515625" style="12" customWidth="1"/>
    <col min="9755" max="9755" width="10.28515625" style="12" bestFit="1" customWidth="1"/>
    <col min="9756" max="10002" width="8.85546875" style="12"/>
    <col min="10003" max="10003" width="4.140625" style="12" customWidth="1"/>
    <col min="10004" max="10004" width="42.85546875" style="12" customWidth="1"/>
    <col min="10005" max="10005" width="4.7109375" style="12" customWidth="1"/>
    <col min="10006" max="10006" width="10.85546875" style="12" customWidth="1"/>
    <col min="10007" max="10007" width="10.7109375" style="12" customWidth="1"/>
    <col min="10008" max="10008" width="7.42578125" style="12" customWidth="1"/>
    <col min="10009" max="10009" width="10.85546875" style="12" bestFit="1" customWidth="1"/>
    <col min="10010" max="10010" width="34.28515625" style="12" customWidth="1"/>
    <col min="10011" max="10011" width="10.28515625" style="12" bestFit="1" customWidth="1"/>
    <col min="10012" max="10258" width="8.85546875" style="12"/>
    <col min="10259" max="10259" width="4.140625" style="12" customWidth="1"/>
    <col min="10260" max="10260" width="42.85546875" style="12" customWidth="1"/>
    <col min="10261" max="10261" width="4.7109375" style="12" customWidth="1"/>
    <col min="10262" max="10262" width="10.85546875" style="12" customWidth="1"/>
    <col min="10263" max="10263" width="10.7109375" style="12" customWidth="1"/>
    <col min="10264" max="10264" width="7.42578125" style="12" customWidth="1"/>
    <col min="10265" max="10265" width="10.85546875" style="12" bestFit="1" customWidth="1"/>
    <col min="10266" max="10266" width="34.28515625" style="12" customWidth="1"/>
    <col min="10267" max="10267" width="10.28515625" style="12" bestFit="1" customWidth="1"/>
    <col min="10268" max="10514" width="8.85546875" style="12"/>
    <col min="10515" max="10515" width="4.140625" style="12" customWidth="1"/>
    <col min="10516" max="10516" width="42.85546875" style="12" customWidth="1"/>
    <col min="10517" max="10517" width="4.7109375" style="12" customWidth="1"/>
    <col min="10518" max="10518" width="10.85546875" style="12" customWidth="1"/>
    <col min="10519" max="10519" width="10.7109375" style="12" customWidth="1"/>
    <col min="10520" max="10520" width="7.42578125" style="12" customWidth="1"/>
    <col min="10521" max="10521" width="10.85546875" style="12" bestFit="1" customWidth="1"/>
    <col min="10522" max="10522" width="34.28515625" style="12" customWidth="1"/>
    <col min="10523" max="10523" width="10.28515625" style="12" bestFit="1" customWidth="1"/>
    <col min="10524" max="10770" width="8.85546875" style="12"/>
    <col min="10771" max="10771" width="4.140625" style="12" customWidth="1"/>
    <col min="10772" max="10772" width="42.85546875" style="12" customWidth="1"/>
    <col min="10773" max="10773" width="4.7109375" style="12" customWidth="1"/>
    <col min="10774" max="10774" width="10.85546875" style="12" customWidth="1"/>
    <col min="10775" max="10775" width="10.7109375" style="12" customWidth="1"/>
    <col min="10776" max="10776" width="7.42578125" style="12" customWidth="1"/>
    <col min="10777" max="10777" width="10.85546875" style="12" bestFit="1" customWidth="1"/>
    <col min="10778" max="10778" width="34.28515625" style="12" customWidth="1"/>
    <col min="10779" max="10779" width="10.28515625" style="12" bestFit="1" customWidth="1"/>
    <col min="10780" max="11026" width="8.85546875" style="12"/>
    <col min="11027" max="11027" width="4.140625" style="12" customWidth="1"/>
    <col min="11028" max="11028" width="42.85546875" style="12" customWidth="1"/>
    <col min="11029" max="11029" width="4.7109375" style="12" customWidth="1"/>
    <col min="11030" max="11030" width="10.85546875" style="12" customWidth="1"/>
    <col min="11031" max="11031" width="10.7109375" style="12" customWidth="1"/>
    <col min="11032" max="11032" width="7.42578125" style="12" customWidth="1"/>
    <col min="11033" max="11033" width="10.85546875" style="12" bestFit="1" customWidth="1"/>
    <col min="11034" max="11034" width="34.28515625" style="12" customWidth="1"/>
    <col min="11035" max="11035" width="10.28515625" style="12" bestFit="1" customWidth="1"/>
    <col min="11036" max="11282" width="8.85546875" style="12"/>
    <col min="11283" max="11283" width="4.140625" style="12" customWidth="1"/>
    <col min="11284" max="11284" width="42.85546875" style="12" customWidth="1"/>
    <col min="11285" max="11285" width="4.7109375" style="12" customWidth="1"/>
    <col min="11286" max="11286" width="10.85546875" style="12" customWidth="1"/>
    <col min="11287" max="11287" width="10.7109375" style="12" customWidth="1"/>
    <col min="11288" max="11288" width="7.42578125" style="12" customWidth="1"/>
    <col min="11289" max="11289" width="10.85546875" style="12" bestFit="1" customWidth="1"/>
    <col min="11290" max="11290" width="34.28515625" style="12" customWidth="1"/>
    <col min="11291" max="11291" width="10.28515625" style="12" bestFit="1" customWidth="1"/>
    <col min="11292" max="11538" width="8.85546875" style="12"/>
    <col min="11539" max="11539" width="4.140625" style="12" customWidth="1"/>
    <col min="11540" max="11540" width="42.85546875" style="12" customWidth="1"/>
    <col min="11541" max="11541" width="4.7109375" style="12" customWidth="1"/>
    <col min="11542" max="11542" width="10.85546875" style="12" customWidth="1"/>
    <col min="11543" max="11543" width="10.7109375" style="12" customWidth="1"/>
    <col min="11544" max="11544" width="7.42578125" style="12" customWidth="1"/>
    <col min="11545" max="11545" width="10.85546875" style="12" bestFit="1" customWidth="1"/>
    <col min="11546" max="11546" width="34.28515625" style="12" customWidth="1"/>
    <col min="11547" max="11547" width="10.28515625" style="12" bestFit="1" customWidth="1"/>
    <col min="11548" max="11794" width="8.85546875" style="12"/>
    <col min="11795" max="11795" width="4.140625" style="12" customWidth="1"/>
    <col min="11796" max="11796" width="42.85546875" style="12" customWidth="1"/>
    <col min="11797" max="11797" width="4.7109375" style="12" customWidth="1"/>
    <col min="11798" max="11798" width="10.85546875" style="12" customWidth="1"/>
    <col min="11799" max="11799" width="10.7109375" style="12" customWidth="1"/>
    <col min="11800" max="11800" width="7.42578125" style="12" customWidth="1"/>
    <col min="11801" max="11801" width="10.85546875" style="12" bestFit="1" customWidth="1"/>
    <col min="11802" max="11802" width="34.28515625" style="12" customWidth="1"/>
    <col min="11803" max="11803" width="10.28515625" style="12" bestFit="1" customWidth="1"/>
    <col min="11804" max="12050" width="8.85546875" style="12"/>
    <col min="12051" max="12051" width="4.140625" style="12" customWidth="1"/>
    <col min="12052" max="12052" width="42.85546875" style="12" customWidth="1"/>
    <col min="12053" max="12053" width="4.7109375" style="12" customWidth="1"/>
    <col min="12054" max="12054" width="10.85546875" style="12" customWidth="1"/>
    <col min="12055" max="12055" width="10.7109375" style="12" customWidth="1"/>
    <col min="12056" max="12056" width="7.42578125" style="12" customWidth="1"/>
    <col min="12057" max="12057" width="10.85546875" style="12" bestFit="1" customWidth="1"/>
    <col min="12058" max="12058" width="34.28515625" style="12" customWidth="1"/>
    <col min="12059" max="12059" width="10.28515625" style="12" bestFit="1" customWidth="1"/>
    <col min="12060" max="12306" width="8.85546875" style="12"/>
    <col min="12307" max="12307" width="4.140625" style="12" customWidth="1"/>
    <col min="12308" max="12308" width="42.85546875" style="12" customWidth="1"/>
    <col min="12309" max="12309" width="4.7109375" style="12" customWidth="1"/>
    <col min="12310" max="12310" width="10.85546875" style="12" customWidth="1"/>
    <col min="12311" max="12311" width="10.7109375" style="12" customWidth="1"/>
    <col min="12312" max="12312" width="7.42578125" style="12" customWidth="1"/>
    <col min="12313" max="12313" width="10.85546875" style="12" bestFit="1" customWidth="1"/>
    <col min="12314" max="12314" width="34.28515625" style="12" customWidth="1"/>
    <col min="12315" max="12315" width="10.28515625" style="12" bestFit="1" customWidth="1"/>
    <col min="12316" max="12562" width="8.85546875" style="12"/>
    <col min="12563" max="12563" width="4.140625" style="12" customWidth="1"/>
    <col min="12564" max="12564" width="42.85546875" style="12" customWidth="1"/>
    <col min="12565" max="12565" width="4.7109375" style="12" customWidth="1"/>
    <col min="12566" max="12566" width="10.85546875" style="12" customWidth="1"/>
    <col min="12567" max="12567" width="10.7109375" style="12" customWidth="1"/>
    <col min="12568" max="12568" width="7.42578125" style="12" customWidth="1"/>
    <col min="12569" max="12569" width="10.85546875" style="12" bestFit="1" customWidth="1"/>
    <col min="12570" max="12570" width="34.28515625" style="12" customWidth="1"/>
    <col min="12571" max="12571" width="10.28515625" style="12" bestFit="1" customWidth="1"/>
    <col min="12572" max="12818" width="8.85546875" style="12"/>
    <col min="12819" max="12819" width="4.140625" style="12" customWidth="1"/>
    <col min="12820" max="12820" width="42.85546875" style="12" customWidth="1"/>
    <col min="12821" max="12821" width="4.7109375" style="12" customWidth="1"/>
    <col min="12822" max="12822" width="10.85546875" style="12" customWidth="1"/>
    <col min="12823" max="12823" width="10.7109375" style="12" customWidth="1"/>
    <col min="12824" max="12824" width="7.42578125" style="12" customWidth="1"/>
    <col min="12825" max="12825" width="10.85546875" style="12" bestFit="1" customWidth="1"/>
    <col min="12826" max="12826" width="34.28515625" style="12" customWidth="1"/>
    <col min="12827" max="12827" width="10.28515625" style="12" bestFit="1" customWidth="1"/>
    <col min="12828" max="13074" width="8.85546875" style="12"/>
    <col min="13075" max="13075" width="4.140625" style="12" customWidth="1"/>
    <col min="13076" max="13076" width="42.85546875" style="12" customWidth="1"/>
    <col min="13077" max="13077" width="4.7109375" style="12" customWidth="1"/>
    <col min="13078" max="13078" width="10.85546875" style="12" customWidth="1"/>
    <col min="13079" max="13079" width="10.7109375" style="12" customWidth="1"/>
    <col min="13080" max="13080" width="7.42578125" style="12" customWidth="1"/>
    <col min="13081" max="13081" width="10.85546875" style="12" bestFit="1" customWidth="1"/>
    <col min="13082" max="13082" width="34.28515625" style="12" customWidth="1"/>
    <col min="13083" max="13083" width="10.28515625" style="12" bestFit="1" customWidth="1"/>
    <col min="13084" max="13330" width="8.85546875" style="12"/>
    <col min="13331" max="13331" width="4.140625" style="12" customWidth="1"/>
    <col min="13332" max="13332" width="42.85546875" style="12" customWidth="1"/>
    <col min="13333" max="13333" width="4.7109375" style="12" customWidth="1"/>
    <col min="13334" max="13334" width="10.85546875" style="12" customWidth="1"/>
    <col min="13335" max="13335" width="10.7109375" style="12" customWidth="1"/>
    <col min="13336" max="13336" width="7.42578125" style="12" customWidth="1"/>
    <col min="13337" max="13337" width="10.85546875" style="12" bestFit="1" customWidth="1"/>
    <col min="13338" max="13338" width="34.28515625" style="12" customWidth="1"/>
    <col min="13339" max="13339" width="10.28515625" style="12" bestFit="1" customWidth="1"/>
    <col min="13340" max="13586" width="8.85546875" style="12"/>
    <col min="13587" max="13587" width="4.140625" style="12" customWidth="1"/>
    <col min="13588" max="13588" width="42.85546875" style="12" customWidth="1"/>
    <col min="13589" max="13589" width="4.7109375" style="12" customWidth="1"/>
    <col min="13590" max="13590" width="10.85546875" style="12" customWidth="1"/>
    <col min="13591" max="13591" width="10.7109375" style="12" customWidth="1"/>
    <col min="13592" max="13592" width="7.42578125" style="12" customWidth="1"/>
    <col min="13593" max="13593" width="10.85546875" style="12" bestFit="1" customWidth="1"/>
    <col min="13594" max="13594" width="34.28515625" style="12" customWidth="1"/>
    <col min="13595" max="13595" width="10.28515625" style="12" bestFit="1" customWidth="1"/>
    <col min="13596" max="13842" width="8.85546875" style="12"/>
    <col min="13843" max="13843" width="4.140625" style="12" customWidth="1"/>
    <col min="13844" max="13844" width="42.85546875" style="12" customWidth="1"/>
    <col min="13845" max="13845" width="4.7109375" style="12" customWidth="1"/>
    <col min="13846" max="13846" width="10.85546875" style="12" customWidth="1"/>
    <col min="13847" max="13847" width="10.7109375" style="12" customWidth="1"/>
    <col min="13848" max="13848" width="7.42578125" style="12" customWidth="1"/>
    <col min="13849" max="13849" width="10.85546875" style="12" bestFit="1" customWidth="1"/>
    <col min="13850" max="13850" width="34.28515625" style="12" customWidth="1"/>
    <col min="13851" max="13851" width="10.28515625" style="12" bestFit="1" customWidth="1"/>
    <col min="13852" max="14098" width="8.85546875" style="12"/>
    <col min="14099" max="14099" width="4.140625" style="12" customWidth="1"/>
    <col min="14100" max="14100" width="42.85546875" style="12" customWidth="1"/>
    <col min="14101" max="14101" width="4.7109375" style="12" customWidth="1"/>
    <col min="14102" max="14102" width="10.85546875" style="12" customWidth="1"/>
    <col min="14103" max="14103" width="10.7109375" style="12" customWidth="1"/>
    <col min="14104" max="14104" width="7.42578125" style="12" customWidth="1"/>
    <col min="14105" max="14105" width="10.85546875" style="12" bestFit="1" customWidth="1"/>
    <col min="14106" max="14106" width="34.28515625" style="12" customWidth="1"/>
    <col min="14107" max="14107" width="10.28515625" style="12" bestFit="1" customWidth="1"/>
    <col min="14108" max="14354" width="8.85546875" style="12"/>
    <col min="14355" max="14355" width="4.140625" style="12" customWidth="1"/>
    <col min="14356" max="14356" width="42.85546875" style="12" customWidth="1"/>
    <col min="14357" max="14357" width="4.7109375" style="12" customWidth="1"/>
    <col min="14358" max="14358" width="10.85546875" style="12" customWidth="1"/>
    <col min="14359" max="14359" width="10.7109375" style="12" customWidth="1"/>
    <col min="14360" max="14360" width="7.42578125" style="12" customWidth="1"/>
    <col min="14361" max="14361" width="10.85546875" style="12" bestFit="1" customWidth="1"/>
    <col min="14362" max="14362" width="34.28515625" style="12" customWidth="1"/>
    <col min="14363" max="14363" width="10.28515625" style="12" bestFit="1" customWidth="1"/>
    <col min="14364" max="14610" width="8.85546875" style="12"/>
    <col min="14611" max="14611" width="4.140625" style="12" customWidth="1"/>
    <col min="14612" max="14612" width="42.85546875" style="12" customWidth="1"/>
    <col min="14613" max="14613" width="4.7109375" style="12" customWidth="1"/>
    <col min="14614" max="14614" width="10.85546875" style="12" customWidth="1"/>
    <col min="14615" max="14615" width="10.7109375" style="12" customWidth="1"/>
    <col min="14616" max="14616" width="7.42578125" style="12" customWidth="1"/>
    <col min="14617" max="14617" width="10.85546875" style="12" bestFit="1" customWidth="1"/>
    <col min="14618" max="14618" width="34.28515625" style="12" customWidth="1"/>
    <col min="14619" max="14619" width="10.28515625" style="12" bestFit="1" customWidth="1"/>
    <col min="14620" max="14866" width="8.85546875" style="12"/>
    <col min="14867" max="14867" width="4.140625" style="12" customWidth="1"/>
    <col min="14868" max="14868" width="42.85546875" style="12" customWidth="1"/>
    <col min="14869" max="14869" width="4.7109375" style="12" customWidth="1"/>
    <col min="14870" max="14870" width="10.85546875" style="12" customWidth="1"/>
    <col min="14871" max="14871" width="10.7109375" style="12" customWidth="1"/>
    <col min="14872" max="14872" width="7.42578125" style="12" customWidth="1"/>
    <col min="14873" max="14873" width="10.85546875" style="12" bestFit="1" customWidth="1"/>
    <col min="14874" max="14874" width="34.28515625" style="12" customWidth="1"/>
    <col min="14875" max="14875" width="10.28515625" style="12" bestFit="1" customWidth="1"/>
    <col min="14876" max="15122" width="8.85546875" style="12"/>
    <col min="15123" max="15123" width="4.140625" style="12" customWidth="1"/>
    <col min="15124" max="15124" width="42.85546875" style="12" customWidth="1"/>
    <col min="15125" max="15125" width="4.7109375" style="12" customWidth="1"/>
    <col min="15126" max="15126" width="10.85546875" style="12" customWidth="1"/>
    <col min="15127" max="15127" width="10.7109375" style="12" customWidth="1"/>
    <col min="15128" max="15128" width="7.42578125" style="12" customWidth="1"/>
    <col min="15129" max="15129" width="10.85546875" style="12" bestFit="1" customWidth="1"/>
    <col min="15130" max="15130" width="34.28515625" style="12" customWidth="1"/>
    <col min="15131" max="15131" width="10.28515625" style="12" bestFit="1" customWidth="1"/>
    <col min="15132" max="15378" width="8.85546875" style="12"/>
    <col min="15379" max="15379" width="4.140625" style="12" customWidth="1"/>
    <col min="15380" max="15380" width="42.85546875" style="12" customWidth="1"/>
    <col min="15381" max="15381" width="4.7109375" style="12" customWidth="1"/>
    <col min="15382" max="15382" width="10.85546875" style="12" customWidth="1"/>
    <col min="15383" max="15383" width="10.7109375" style="12" customWidth="1"/>
    <col min="15384" max="15384" width="7.42578125" style="12" customWidth="1"/>
    <col min="15385" max="15385" width="10.85546875" style="12" bestFit="1" customWidth="1"/>
    <col min="15386" max="15386" width="34.28515625" style="12" customWidth="1"/>
    <col min="15387" max="15387" width="10.28515625" style="12" bestFit="1" customWidth="1"/>
    <col min="15388" max="15634" width="8.85546875" style="12"/>
    <col min="15635" max="15635" width="4.140625" style="12" customWidth="1"/>
    <col min="15636" max="15636" width="42.85546875" style="12" customWidth="1"/>
    <col min="15637" max="15637" width="4.7109375" style="12" customWidth="1"/>
    <col min="15638" max="15638" width="10.85546875" style="12" customWidth="1"/>
    <col min="15639" max="15639" width="10.7109375" style="12" customWidth="1"/>
    <col min="15640" max="15640" width="7.42578125" style="12" customWidth="1"/>
    <col min="15641" max="15641" width="10.85546875" style="12" bestFit="1" customWidth="1"/>
    <col min="15642" max="15642" width="34.28515625" style="12" customWidth="1"/>
    <col min="15643" max="15643" width="10.28515625" style="12" bestFit="1" customWidth="1"/>
    <col min="15644" max="15890" width="8.85546875" style="12"/>
    <col min="15891" max="15891" width="4.140625" style="12" customWidth="1"/>
    <col min="15892" max="15892" width="42.85546875" style="12" customWidth="1"/>
    <col min="15893" max="15893" width="4.7109375" style="12" customWidth="1"/>
    <col min="15894" max="15894" width="10.85546875" style="12" customWidth="1"/>
    <col min="15895" max="15895" width="10.7109375" style="12" customWidth="1"/>
    <col min="15896" max="15896" width="7.42578125" style="12" customWidth="1"/>
    <col min="15897" max="15897" width="10.85546875" style="12" bestFit="1" customWidth="1"/>
    <col min="15898" max="15898" width="34.28515625" style="12" customWidth="1"/>
    <col min="15899" max="15899" width="10.28515625" style="12" bestFit="1" customWidth="1"/>
    <col min="15900" max="16146" width="8.85546875" style="12"/>
    <col min="16147" max="16147" width="4.140625" style="12" customWidth="1"/>
    <col min="16148" max="16148" width="42.85546875" style="12" customWidth="1"/>
    <col min="16149" max="16149" width="4.7109375" style="12" customWidth="1"/>
    <col min="16150" max="16150" width="10.85546875" style="12" customWidth="1"/>
    <col min="16151" max="16151" width="10.7109375" style="12" customWidth="1"/>
    <col min="16152" max="16152" width="7.42578125" style="12" customWidth="1"/>
    <col min="16153" max="16153" width="10.85546875" style="12" bestFit="1" customWidth="1"/>
    <col min="16154" max="16154" width="34.28515625" style="12" customWidth="1"/>
    <col min="16155" max="16155" width="10.28515625" style="12" bestFit="1" customWidth="1"/>
    <col min="16156" max="16384" width="8.85546875" style="12"/>
  </cols>
  <sheetData>
    <row r="2" spans="1:27" ht="11.25" customHeight="1" x14ac:dyDescent="0.25">
      <c r="B2"/>
    </row>
    <row r="5" spans="1:27" ht="47.45" customHeight="1" x14ac:dyDescent="0.2"/>
    <row r="6" spans="1:27" ht="12.75" x14ac:dyDescent="0.2">
      <c r="B6" s="38" t="s">
        <v>123</v>
      </c>
      <c r="C6" s="37"/>
    </row>
    <row r="7" spans="1:27" ht="11.25" customHeight="1" x14ac:dyDescent="0.25">
      <c r="B7" s="49" t="s">
        <v>124</v>
      </c>
      <c r="C7" s="37"/>
    </row>
    <row r="8" spans="1:27" ht="11.25" customHeight="1" thickBot="1" x14ac:dyDescent="0.25"/>
    <row r="9" spans="1:27" s="85" customFormat="1" ht="47.25" customHeight="1" x14ac:dyDescent="0.25">
      <c r="A9" s="78"/>
      <c r="B9" s="79" t="s">
        <v>0</v>
      </c>
      <c r="C9" s="79" t="s">
        <v>1</v>
      </c>
      <c r="D9" s="80" t="s">
        <v>3</v>
      </c>
      <c r="E9" s="80" t="s">
        <v>126</v>
      </c>
      <c r="F9" s="81" t="s">
        <v>5</v>
      </c>
      <c r="G9" s="81" t="s">
        <v>125</v>
      </c>
      <c r="H9" s="80" t="s">
        <v>4</v>
      </c>
      <c r="I9" s="82">
        <v>45931</v>
      </c>
      <c r="J9" s="82">
        <v>45962</v>
      </c>
      <c r="K9" s="82">
        <v>45992</v>
      </c>
      <c r="L9" s="82">
        <v>46023</v>
      </c>
      <c r="M9" s="82">
        <v>46054</v>
      </c>
      <c r="N9" s="82">
        <v>46082</v>
      </c>
      <c r="O9" s="82">
        <v>46113</v>
      </c>
      <c r="P9" s="82">
        <v>46143</v>
      </c>
      <c r="Q9" s="82">
        <v>46174</v>
      </c>
      <c r="R9" s="82">
        <v>46204</v>
      </c>
      <c r="S9" s="82">
        <v>46235</v>
      </c>
      <c r="T9" s="82">
        <v>46266</v>
      </c>
      <c r="U9" s="82">
        <v>46296</v>
      </c>
      <c r="V9" s="82">
        <v>46327</v>
      </c>
      <c r="W9" s="83">
        <v>46357</v>
      </c>
      <c r="X9" s="84">
        <v>46388</v>
      </c>
      <c r="Y9" s="82">
        <v>46419</v>
      </c>
      <c r="Z9" s="82">
        <v>46447</v>
      </c>
      <c r="AA9" s="82">
        <v>46478</v>
      </c>
    </row>
    <row r="10" spans="1:27" ht="12.75" x14ac:dyDescent="0.2">
      <c r="A10" s="44" t="s">
        <v>6</v>
      </c>
      <c r="B10" s="2" t="s">
        <v>7</v>
      </c>
      <c r="C10" s="9" t="s">
        <v>14</v>
      </c>
      <c r="D10" s="10">
        <v>72</v>
      </c>
      <c r="E10" s="6"/>
      <c r="F10" s="72">
        <v>1.65</v>
      </c>
      <c r="G10" s="72">
        <f t="shared" ref="G10:G70" si="0">IFERROR((D10*E10)+(D10*F10),0)</f>
        <v>118.8</v>
      </c>
      <c r="H10" s="4" t="s">
        <v>9</v>
      </c>
      <c r="I10" s="5">
        <v>432</v>
      </c>
      <c r="J10" s="11"/>
      <c r="K10" s="11">
        <f t="shared" ref="K10:K15" si="1">I10</f>
        <v>432</v>
      </c>
      <c r="L10" s="11"/>
      <c r="M10" s="11"/>
      <c r="N10" s="11"/>
      <c r="O10" s="11"/>
      <c r="P10" s="11"/>
      <c r="Q10" s="11"/>
      <c r="R10" s="11"/>
      <c r="S10" s="11"/>
      <c r="T10" s="11"/>
      <c r="U10" s="11"/>
      <c r="V10" s="11"/>
      <c r="W10" s="58"/>
      <c r="X10" s="56">
        <f t="shared" ref="X10:X41" si="2">SUM(I10:W10)</f>
        <v>864</v>
      </c>
      <c r="Y10" s="45" t="s">
        <v>15</v>
      </c>
      <c r="Z10" s="39" t="s">
        <v>7</v>
      </c>
      <c r="AA10" s="7">
        <f>+X10*F10</f>
        <v>1425.6</v>
      </c>
    </row>
    <row r="11" spans="1:27" ht="12.75" x14ac:dyDescent="0.2">
      <c r="A11" s="44" t="s">
        <v>6</v>
      </c>
      <c r="B11" s="10" t="s">
        <v>7</v>
      </c>
      <c r="C11" s="9" t="s">
        <v>127</v>
      </c>
      <c r="D11" s="10">
        <v>72</v>
      </c>
      <c r="E11" s="6">
        <v>0.25</v>
      </c>
      <c r="F11" s="86">
        <v>1.83</v>
      </c>
      <c r="G11" s="72">
        <f t="shared" si="0"/>
        <v>149.76</v>
      </c>
      <c r="H11" s="10" t="s">
        <v>111</v>
      </c>
      <c r="I11" s="11"/>
      <c r="J11" s="11"/>
      <c r="K11" s="11">
        <f t="shared" si="1"/>
        <v>0</v>
      </c>
      <c r="L11" s="11"/>
      <c r="M11" s="11">
        <f>'[1]MGN Liner Weekly Avail - 16 wks'!C6</f>
        <v>0</v>
      </c>
      <c r="N11" s="11">
        <f>'[1]MGN Liner Weekly Avail - 16 wks'!D6+'[1]MGN Liner Weekly Avail - 16 wks'!E6</f>
        <v>0</v>
      </c>
      <c r="O11" s="11">
        <f>'[1]MGN Liner Weekly Avail - 16 wks'!F6+'[1]MGN Liner Weekly Avail - 16 wks'!G6+'[1]MGN Liner Weekly Avail - 16 wks'!H6</f>
        <v>0</v>
      </c>
      <c r="P11" s="11">
        <f>'[1]MGN Liner Weekly Avail - 16 wks'!I6+'[1]MGN Liner Weekly Avail - 16 wks'!J6+'[1]MGN Liner Weekly Avail - 16 wks'!K6</f>
        <v>0</v>
      </c>
      <c r="Q11" s="96" t="s">
        <v>118</v>
      </c>
      <c r="R11" s="11">
        <f>'[1]MGN Liner Weekly Avail - 16 wks'!N6+'[1]MGN Liner Weekly Avail - 16 wks'!O6+'[1]MGN Liner Weekly Avail - 16 wks'!P6</f>
        <v>1500</v>
      </c>
      <c r="S11" s="11">
        <f>'[1]MGN Liner Weekly Avail - 16 wks'!Q6+'[1]MGN Liner Weekly Avail - 16 wks'!R6</f>
        <v>0</v>
      </c>
      <c r="T11" s="11">
        <f>'[1]MGN Liner Weekly Avail - 16 wks'!S6+'[1]MGN Liner Weekly Avail - 16 wks'!T6</f>
        <v>0</v>
      </c>
      <c r="U11" s="11">
        <f>'[1]MGN Liner Weekly Avail - 16 wks'!U6+'[1]MGN Liner Weekly Avail - 16 wks'!V6</f>
        <v>0</v>
      </c>
      <c r="V11" s="11">
        <f>'[1]MGN Liner Weekly Avail - 16 wks'!W6+'[1]MGN Liner Weekly Avail - 16 wks'!X6</f>
        <v>0</v>
      </c>
      <c r="W11" s="58">
        <f>'[1]MGN Liner Weekly Avail - 16 wks'!Y6+'[1]MGN Liner Weekly Avail - 16 wks'!Z6+'[1]MGN Liner Weekly Avail - 16 wks'!AA6</f>
        <v>0</v>
      </c>
      <c r="X11" s="56">
        <f t="shared" si="2"/>
        <v>1500</v>
      </c>
      <c r="Y11" s="47"/>
      <c r="Z11" s="40" t="s">
        <v>7</v>
      </c>
      <c r="AA11" s="28">
        <f>+F11*X11</f>
        <v>2745</v>
      </c>
    </row>
    <row r="12" spans="1:27" ht="12.75" x14ac:dyDescent="0.2">
      <c r="A12" s="44" t="s">
        <v>6</v>
      </c>
      <c r="B12" s="10" t="s">
        <v>7</v>
      </c>
      <c r="C12" s="19" t="s">
        <v>129</v>
      </c>
      <c r="D12" s="1">
        <v>72</v>
      </c>
      <c r="E12" s="26">
        <v>0.1</v>
      </c>
      <c r="F12" s="72">
        <v>1.83</v>
      </c>
      <c r="G12" s="72">
        <f t="shared" si="0"/>
        <v>138.95999999999998</v>
      </c>
      <c r="H12" s="10" t="s">
        <v>111</v>
      </c>
      <c r="I12" s="29"/>
      <c r="J12" s="29"/>
      <c r="K12" s="11">
        <f t="shared" si="1"/>
        <v>0</v>
      </c>
      <c r="L12" s="29"/>
      <c r="M12" s="11">
        <f>'[1]MGN Liner Weekly Avail - 16 wks'!C7</f>
        <v>0</v>
      </c>
      <c r="N12" s="11">
        <f>'[1]MGN Liner Weekly Avail - 16 wks'!D7+'[1]MGN Liner Weekly Avail - 16 wks'!E7</f>
        <v>0</v>
      </c>
      <c r="O12" s="11">
        <f>'[1]MGN Liner Weekly Avail - 16 wks'!F7+'[1]MGN Liner Weekly Avail - 16 wks'!G7+'[1]MGN Liner Weekly Avail - 16 wks'!H7</f>
        <v>0</v>
      </c>
      <c r="P12" s="11">
        <f>'[1]MGN Liner Weekly Avail - 16 wks'!I7+'[1]MGN Liner Weekly Avail - 16 wks'!J7+'[1]MGN Liner Weekly Avail - 16 wks'!K7</f>
        <v>0</v>
      </c>
      <c r="Q12" s="96" t="s">
        <v>118</v>
      </c>
      <c r="R12" s="11">
        <f>'[1]MGN Liner Weekly Avail - 16 wks'!N7+'[1]MGN Liner Weekly Avail - 16 wks'!O7+'[1]MGN Liner Weekly Avail - 16 wks'!P7</f>
        <v>0</v>
      </c>
      <c r="S12" s="11">
        <f>'[1]MGN Liner Weekly Avail - 16 wks'!Q7+'[1]MGN Liner Weekly Avail - 16 wks'!R7</f>
        <v>0</v>
      </c>
      <c r="T12" s="11">
        <f>'[1]MGN Liner Weekly Avail - 16 wks'!S7+'[1]MGN Liner Weekly Avail - 16 wks'!T7</f>
        <v>0</v>
      </c>
      <c r="U12" s="11">
        <f>'[1]MGN Liner Weekly Avail - 16 wks'!U7+'[1]MGN Liner Weekly Avail - 16 wks'!V7</f>
        <v>0</v>
      </c>
      <c r="V12" s="11">
        <f>'[1]MGN Liner Weekly Avail - 16 wks'!W7+'[1]MGN Liner Weekly Avail - 16 wks'!X7</f>
        <v>1000</v>
      </c>
      <c r="W12" s="58">
        <f>'[1]MGN Liner Weekly Avail - 16 wks'!Y7+'[1]MGN Liner Weekly Avail - 16 wks'!Z7+'[1]MGN Liner Weekly Avail - 16 wks'!AA7</f>
        <v>0</v>
      </c>
      <c r="X12" s="56">
        <f t="shared" si="2"/>
        <v>1000</v>
      </c>
      <c r="Y12" s="46"/>
      <c r="Z12" s="40" t="s">
        <v>7</v>
      </c>
      <c r="AA12" s="28">
        <f>+F12*X12</f>
        <v>1830</v>
      </c>
    </row>
    <row r="13" spans="1:27" ht="12.75" x14ac:dyDescent="0.2">
      <c r="A13" s="44" t="s">
        <v>6</v>
      </c>
      <c r="B13" s="2" t="s">
        <v>7</v>
      </c>
      <c r="C13" s="3" t="s">
        <v>8</v>
      </c>
      <c r="D13" s="4">
        <v>72</v>
      </c>
      <c r="E13" s="6"/>
      <c r="F13" s="72">
        <v>1.65</v>
      </c>
      <c r="G13" s="72">
        <f t="shared" si="0"/>
        <v>118.8</v>
      </c>
      <c r="H13" s="4" t="s">
        <v>9</v>
      </c>
      <c r="I13" s="5"/>
      <c r="J13" s="5"/>
      <c r="K13" s="11">
        <f t="shared" si="1"/>
        <v>0</v>
      </c>
      <c r="L13" s="5"/>
      <c r="M13" s="5"/>
      <c r="N13" s="5"/>
      <c r="O13" s="5"/>
      <c r="P13" s="5">
        <v>5040</v>
      </c>
      <c r="Q13" s="5"/>
      <c r="R13" s="5"/>
      <c r="S13" s="5"/>
      <c r="T13" s="5"/>
      <c r="U13" s="5"/>
      <c r="V13" s="5"/>
      <c r="W13" s="59"/>
      <c r="X13" s="56">
        <f t="shared" si="2"/>
        <v>5040</v>
      </c>
      <c r="Y13" s="45" t="s">
        <v>10</v>
      </c>
      <c r="Z13" s="39" t="s">
        <v>7</v>
      </c>
      <c r="AA13" s="7">
        <f>+X13*F13</f>
        <v>8316</v>
      </c>
    </row>
    <row r="14" spans="1:27" ht="12.75" x14ac:dyDescent="0.2">
      <c r="A14" s="44" t="s">
        <v>6</v>
      </c>
      <c r="B14" s="2" t="s">
        <v>7</v>
      </c>
      <c r="C14" s="3" t="s">
        <v>11</v>
      </c>
      <c r="D14" s="4">
        <v>72</v>
      </c>
      <c r="E14" s="6"/>
      <c r="F14" s="72">
        <v>1.65</v>
      </c>
      <c r="G14" s="72">
        <f t="shared" si="0"/>
        <v>118.8</v>
      </c>
      <c r="H14" s="4" t="s">
        <v>9</v>
      </c>
      <c r="I14" s="5"/>
      <c r="J14" s="5"/>
      <c r="K14" s="11">
        <f t="shared" si="1"/>
        <v>0</v>
      </c>
      <c r="L14" s="5"/>
      <c r="M14" s="5"/>
      <c r="N14" s="5"/>
      <c r="O14" s="5"/>
      <c r="P14" s="5">
        <v>5040</v>
      </c>
      <c r="Q14" s="5"/>
      <c r="R14" s="5"/>
      <c r="S14" s="5"/>
      <c r="T14" s="5"/>
      <c r="U14" s="5"/>
      <c r="V14" s="5"/>
      <c r="W14" s="59"/>
      <c r="X14" s="56">
        <f t="shared" si="2"/>
        <v>5040</v>
      </c>
      <c r="Y14" s="45" t="s">
        <v>10</v>
      </c>
      <c r="Z14" s="39" t="s">
        <v>7</v>
      </c>
      <c r="AA14" s="7">
        <f>+X14*F14</f>
        <v>8316</v>
      </c>
    </row>
    <row r="15" spans="1:27" s="17" customFormat="1" ht="12.75" x14ac:dyDescent="0.2">
      <c r="A15" s="44" t="s">
        <v>6</v>
      </c>
      <c r="B15" s="2" t="s">
        <v>7</v>
      </c>
      <c r="C15" s="3" t="s">
        <v>12</v>
      </c>
      <c r="D15" s="4">
        <v>72</v>
      </c>
      <c r="E15" s="6"/>
      <c r="F15" s="72">
        <v>1.65</v>
      </c>
      <c r="G15" s="72">
        <f t="shared" si="0"/>
        <v>118.8</v>
      </c>
      <c r="H15" s="4" t="s">
        <v>9</v>
      </c>
      <c r="I15" s="5">
        <v>720</v>
      </c>
      <c r="J15" s="5"/>
      <c r="K15" s="11">
        <f t="shared" si="1"/>
        <v>720</v>
      </c>
      <c r="L15" s="5"/>
      <c r="M15" s="5"/>
      <c r="N15" s="5"/>
      <c r="O15" s="5"/>
      <c r="P15" s="5"/>
      <c r="Q15" s="5"/>
      <c r="R15" s="5"/>
      <c r="S15" s="5"/>
      <c r="T15" s="5"/>
      <c r="U15" s="5"/>
      <c r="V15" s="5"/>
      <c r="W15" s="59"/>
      <c r="X15" s="56">
        <f t="shared" si="2"/>
        <v>1440</v>
      </c>
      <c r="Y15" s="45" t="s">
        <v>10</v>
      </c>
      <c r="Z15" s="39" t="s">
        <v>7</v>
      </c>
      <c r="AA15" s="7">
        <f>+X15*F15</f>
        <v>2376</v>
      </c>
    </row>
    <row r="16" spans="1:27" ht="12.75" x14ac:dyDescent="0.2">
      <c r="A16" s="44" t="s">
        <v>6</v>
      </c>
      <c r="B16" s="2" t="s">
        <v>7</v>
      </c>
      <c r="C16" s="3" t="s">
        <v>13</v>
      </c>
      <c r="D16" s="4">
        <v>72</v>
      </c>
      <c r="E16" s="6"/>
      <c r="F16" s="72">
        <v>1.65</v>
      </c>
      <c r="G16" s="72">
        <f t="shared" si="0"/>
        <v>118.8</v>
      </c>
      <c r="H16" s="4" t="s">
        <v>9</v>
      </c>
      <c r="I16" s="5"/>
      <c r="J16" s="5">
        <v>1008</v>
      </c>
      <c r="K16" s="11">
        <f t="shared" ref="K16:K35" si="3">J16</f>
        <v>1008</v>
      </c>
      <c r="L16" s="5"/>
      <c r="M16" s="5"/>
      <c r="N16" s="5"/>
      <c r="O16" s="5"/>
      <c r="P16" s="5"/>
      <c r="Q16" s="5"/>
      <c r="R16" s="5"/>
      <c r="S16" s="5"/>
      <c r="T16" s="5"/>
      <c r="U16" s="5"/>
      <c r="V16" s="5"/>
      <c r="W16" s="59"/>
      <c r="X16" s="56">
        <f t="shared" si="2"/>
        <v>2016</v>
      </c>
      <c r="Y16" s="45" t="s">
        <v>10</v>
      </c>
      <c r="Z16" s="39" t="s">
        <v>7</v>
      </c>
      <c r="AA16" s="7">
        <f>+X16*F16</f>
        <v>3326.3999999999996</v>
      </c>
    </row>
    <row r="17" spans="1:27" ht="12.75" x14ac:dyDescent="0.2">
      <c r="A17" s="44" t="s">
        <v>6</v>
      </c>
      <c r="B17" s="10" t="s">
        <v>7</v>
      </c>
      <c r="C17" s="19" t="s">
        <v>130</v>
      </c>
      <c r="D17" s="1">
        <v>72</v>
      </c>
      <c r="E17" s="26">
        <v>0.3</v>
      </c>
      <c r="F17" s="72">
        <v>1.83</v>
      </c>
      <c r="G17" s="72">
        <f t="shared" si="0"/>
        <v>153.35999999999999</v>
      </c>
      <c r="H17" s="10" t="s">
        <v>111</v>
      </c>
      <c r="I17" s="29"/>
      <c r="J17" s="29"/>
      <c r="K17" s="11">
        <f t="shared" si="3"/>
        <v>0</v>
      </c>
      <c r="L17" s="29"/>
      <c r="M17" s="11">
        <f>'[1]MGN Liner Weekly Avail - 16 wks'!C8</f>
        <v>0</v>
      </c>
      <c r="N17" s="11">
        <f>'[1]MGN Liner Weekly Avail - 16 wks'!D8+'[1]MGN Liner Weekly Avail - 16 wks'!E8</f>
        <v>0</v>
      </c>
      <c r="O17" s="11">
        <f>'[1]MGN Liner Weekly Avail - 16 wks'!F8+'[1]MGN Liner Weekly Avail - 16 wks'!G8+'[1]MGN Liner Weekly Avail - 16 wks'!H8</f>
        <v>0</v>
      </c>
      <c r="P17" s="11">
        <f>'[1]MGN Liner Weekly Avail - 16 wks'!I8+'[1]MGN Liner Weekly Avail - 16 wks'!J8+'[1]MGN Liner Weekly Avail - 16 wks'!K8</f>
        <v>0</v>
      </c>
      <c r="Q17" s="11">
        <f>'[1]MGN Liner Weekly Avail - 16 wks'!L8+'[1]MGN Liner Weekly Avail - 16 wks'!M8</f>
        <v>0</v>
      </c>
      <c r="R17" s="11">
        <v>496</v>
      </c>
      <c r="S17" s="11">
        <f>'[1]MGN Liner Weekly Avail - 16 wks'!Q8+'[1]MGN Liner Weekly Avail - 16 wks'!R8</f>
        <v>0</v>
      </c>
      <c r="T17" s="11">
        <f>'[1]MGN Liner Weekly Avail - 16 wks'!S8+'[1]MGN Liner Weekly Avail - 16 wks'!T8</f>
        <v>0</v>
      </c>
      <c r="U17" s="11">
        <f>'[1]MGN Liner Weekly Avail - 16 wks'!U8+'[1]MGN Liner Weekly Avail - 16 wks'!V8</f>
        <v>0</v>
      </c>
      <c r="V17" s="11">
        <f>'[1]MGN Liner Weekly Avail - 16 wks'!W8+'[1]MGN Liner Weekly Avail - 16 wks'!X8</f>
        <v>15000</v>
      </c>
      <c r="W17" s="58">
        <f>'[1]MGN Liner Weekly Avail - 16 wks'!Y8+'[1]MGN Liner Weekly Avail - 16 wks'!Z8+'[1]MGN Liner Weekly Avail - 16 wks'!AA8</f>
        <v>0</v>
      </c>
      <c r="X17" s="56">
        <f t="shared" si="2"/>
        <v>15496</v>
      </c>
      <c r="Y17" s="46"/>
      <c r="Z17" s="40" t="s">
        <v>7</v>
      </c>
      <c r="AA17" s="28">
        <f>+F17*X17</f>
        <v>28357.68</v>
      </c>
    </row>
    <row r="18" spans="1:27" ht="12.75" x14ac:dyDescent="0.2">
      <c r="A18" s="44" t="s">
        <v>6</v>
      </c>
      <c r="B18" s="10" t="s">
        <v>7</v>
      </c>
      <c r="C18" s="19" t="s">
        <v>131</v>
      </c>
      <c r="D18" s="1">
        <v>72</v>
      </c>
      <c r="E18" s="26">
        <v>0.25</v>
      </c>
      <c r="F18" s="72">
        <v>1.83</v>
      </c>
      <c r="G18" s="72">
        <f t="shared" si="0"/>
        <v>149.76</v>
      </c>
      <c r="H18" s="10" t="s">
        <v>111</v>
      </c>
      <c r="I18" s="29"/>
      <c r="J18" s="29"/>
      <c r="K18" s="11">
        <f t="shared" si="3"/>
        <v>0</v>
      </c>
      <c r="L18" s="29"/>
      <c r="M18" s="11">
        <f>'[1]MGN Liner Weekly Avail - 16 wks'!C9</f>
        <v>0</v>
      </c>
      <c r="N18" s="11">
        <f>'[1]MGN Liner Weekly Avail - 16 wks'!D9+'[1]MGN Liner Weekly Avail - 16 wks'!E9</f>
        <v>0</v>
      </c>
      <c r="O18" s="11">
        <f>'[1]MGN Liner Weekly Avail - 16 wks'!F9+'[1]MGN Liner Weekly Avail - 16 wks'!G9+'[1]MGN Liner Weekly Avail - 16 wks'!H9</f>
        <v>0</v>
      </c>
      <c r="P18" s="11">
        <f>'[1]MGN Liner Weekly Avail - 16 wks'!I9+'[1]MGN Liner Weekly Avail - 16 wks'!J9+'[1]MGN Liner Weekly Avail - 16 wks'!K9</f>
        <v>0</v>
      </c>
      <c r="Q18" s="11">
        <f>'[1]MGN Liner Weekly Avail - 16 wks'!L9+'[1]MGN Liner Weekly Avail - 16 wks'!M9</f>
        <v>0</v>
      </c>
      <c r="R18" s="11">
        <f>'[1]MGN Liner Weekly Avail - 16 wks'!N9+'[1]MGN Liner Weekly Avail - 16 wks'!O9+'[1]MGN Liner Weekly Avail - 16 wks'!P9</f>
        <v>500</v>
      </c>
      <c r="S18" s="11">
        <f>'[1]MGN Liner Weekly Avail - 16 wks'!Q9+'[1]MGN Liner Weekly Avail - 16 wks'!R9</f>
        <v>0</v>
      </c>
      <c r="T18" s="11">
        <f>'[1]MGN Liner Weekly Avail - 16 wks'!S9+'[1]MGN Liner Weekly Avail - 16 wks'!T9</f>
        <v>0</v>
      </c>
      <c r="U18" s="11">
        <f>'[1]MGN Liner Weekly Avail - 16 wks'!U9+'[1]MGN Liner Weekly Avail - 16 wks'!V9</f>
        <v>0</v>
      </c>
      <c r="V18" s="11">
        <f>'[1]MGN Liner Weekly Avail - 16 wks'!W9+'[1]MGN Liner Weekly Avail - 16 wks'!X9</f>
        <v>0</v>
      </c>
      <c r="W18" s="58">
        <f>'[1]MGN Liner Weekly Avail - 16 wks'!Y9+'[1]MGN Liner Weekly Avail - 16 wks'!Z9+'[1]MGN Liner Weekly Avail - 16 wks'!AA9</f>
        <v>0</v>
      </c>
      <c r="X18" s="56">
        <f t="shared" si="2"/>
        <v>500</v>
      </c>
      <c r="Y18" s="46"/>
      <c r="Z18" s="40" t="s">
        <v>7</v>
      </c>
      <c r="AA18" s="28">
        <f>+F18*X18</f>
        <v>915</v>
      </c>
    </row>
    <row r="19" spans="1:27" ht="12.75" x14ac:dyDescent="0.2">
      <c r="A19" s="44" t="s">
        <v>6</v>
      </c>
      <c r="B19" s="10" t="s">
        <v>7</v>
      </c>
      <c r="C19" s="19" t="s">
        <v>132</v>
      </c>
      <c r="D19" s="1">
        <v>72</v>
      </c>
      <c r="E19" s="26">
        <v>0.25</v>
      </c>
      <c r="F19" s="72">
        <v>1.83</v>
      </c>
      <c r="G19" s="72">
        <f t="shared" si="0"/>
        <v>149.76</v>
      </c>
      <c r="H19" s="10" t="s">
        <v>111</v>
      </c>
      <c r="I19" s="29"/>
      <c r="J19" s="29"/>
      <c r="K19" s="11">
        <f t="shared" si="3"/>
        <v>0</v>
      </c>
      <c r="L19" s="29"/>
      <c r="M19" s="11">
        <f>'[1]MGN Liner Weekly Avail - 16 wks'!C10</f>
        <v>0</v>
      </c>
      <c r="N19" s="11">
        <f>'[1]MGN Liner Weekly Avail - 16 wks'!D10+'[1]MGN Liner Weekly Avail - 16 wks'!E10</f>
        <v>0</v>
      </c>
      <c r="O19" s="11">
        <f>'[1]MGN Liner Weekly Avail - 16 wks'!F10+'[1]MGN Liner Weekly Avail - 16 wks'!G10+'[1]MGN Liner Weekly Avail - 16 wks'!H10</f>
        <v>0</v>
      </c>
      <c r="P19" s="11">
        <f>'[1]MGN Liner Weekly Avail - 16 wks'!I10+'[1]MGN Liner Weekly Avail - 16 wks'!J10+'[1]MGN Liner Weekly Avail - 16 wks'!K10</f>
        <v>0</v>
      </c>
      <c r="Q19" s="11">
        <f>'[1]MGN Liner Weekly Avail - 16 wks'!L10+'[1]MGN Liner Weekly Avail - 16 wks'!M10</f>
        <v>0</v>
      </c>
      <c r="R19" s="11">
        <f>'[1]MGN Liner Weekly Avail - 16 wks'!N10+'[1]MGN Liner Weekly Avail - 16 wks'!O10+'[1]MGN Liner Weekly Avail - 16 wks'!P10</f>
        <v>0</v>
      </c>
      <c r="S19" s="11">
        <f>'[1]MGN Liner Weekly Avail - 16 wks'!Q10+'[1]MGN Liner Weekly Avail - 16 wks'!R10</f>
        <v>0</v>
      </c>
      <c r="T19" s="11">
        <f>'[1]MGN Liner Weekly Avail - 16 wks'!S10+'[1]MGN Liner Weekly Avail - 16 wks'!T10</f>
        <v>0</v>
      </c>
      <c r="U19" s="11">
        <f>'[1]MGN Liner Weekly Avail - 16 wks'!U10+'[1]MGN Liner Weekly Avail - 16 wks'!V10</f>
        <v>0</v>
      </c>
      <c r="V19" s="11">
        <f>'[1]MGN Liner Weekly Avail - 16 wks'!W10+'[1]MGN Liner Weekly Avail - 16 wks'!X10</f>
        <v>7000</v>
      </c>
      <c r="W19" s="58">
        <f>'[1]MGN Liner Weekly Avail - 16 wks'!Y10+'[1]MGN Liner Weekly Avail - 16 wks'!Z10+'[1]MGN Liner Weekly Avail - 16 wks'!AA10</f>
        <v>0</v>
      </c>
      <c r="X19" s="56">
        <f t="shared" si="2"/>
        <v>7000</v>
      </c>
      <c r="Y19" s="46"/>
      <c r="Z19" s="40" t="s">
        <v>7</v>
      </c>
      <c r="AA19" s="28">
        <f>+F19*X19</f>
        <v>12810</v>
      </c>
    </row>
    <row r="20" spans="1:27" ht="12.75" x14ac:dyDescent="0.2">
      <c r="A20" s="44" t="s">
        <v>6</v>
      </c>
      <c r="B20" s="2" t="s">
        <v>7</v>
      </c>
      <c r="C20" s="9" t="s">
        <v>17</v>
      </c>
      <c r="D20" s="10">
        <v>72</v>
      </c>
      <c r="E20" s="6"/>
      <c r="F20" s="72">
        <v>0.5</v>
      </c>
      <c r="G20" s="72">
        <f t="shared" si="0"/>
        <v>36</v>
      </c>
      <c r="H20" s="4" t="s">
        <v>9</v>
      </c>
      <c r="I20" s="5"/>
      <c r="J20" s="11">
        <v>2016</v>
      </c>
      <c r="K20" s="11">
        <f t="shared" si="3"/>
        <v>2016</v>
      </c>
      <c r="L20" s="11"/>
      <c r="M20" s="11"/>
      <c r="N20" s="11"/>
      <c r="O20" s="11"/>
      <c r="P20" s="11"/>
      <c r="Q20" s="11"/>
      <c r="R20" s="11"/>
      <c r="S20" s="11"/>
      <c r="T20" s="11"/>
      <c r="U20" s="11"/>
      <c r="V20" s="11"/>
      <c r="W20" s="58"/>
      <c r="X20" s="56">
        <f t="shared" si="2"/>
        <v>4032</v>
      </c>
      <c r="Y20" s="45" t="s">
        <v>18</v>
      </c>
      <c r="Z20" s="39" t="s">
        <v>7</v>
      </c>
      <c r="AA20" s="7">
        <f>+X20*F20</f>
        <v>2016</v>
      </c>
    </row>
    <row r="21" spans="1:27" ht="12.75" x14ac:dyDescent="0.2">
      <c r="A21" s="44" t="s">
        <v>6</v>
      </c>
      <c r="B21" s="2" t="s">
        <v>7</v>
      </c>
      <c r="C21" s="13" t="s">
        <v>19</v>
      </c>
      <c r="D21" s="10">
        <v>72</v>
      </c>
      <c r="E21" s="26">
        <v>0.25</v>
      </c>
      <c r="F21" s="72">
        <v>1.65</v>
      </c>
      <c r="G21" s="72">
        <f t="shared" si="0"/>
        <v>136.80000000000001</v>
      </c>
      <c r="H21" s="4" t="s">
        <v>9</v>
      </c>
      <c r="I21" s="5"/>
      <c r="J21" s="11"/>
      <c r="K21" s="11">
        <f t="shared" si="3"/>
        <v>0</v>
      </c>
      <c r="L21" s="11"/>
      <c r="M21" s="11"/>
      <c r="N21" s="11"/>
      <c r="O21" s="11"/>
      <c r="P21" s="11">
        <v>3024</v>
      </c>
      <c r="Q21" s="11"/>
      <c r="R21" s="11"/>
      <c r="S21" s="11"/>
      <c r="T21" s="11"/>
      <c r="U21" s="11"/>
      <c r="V21" s="11"/>
      <c r="W21" s="58"/>
      <c r="X21" s="56">
        <f t="shared" si="2"/>
        <v>3024</v>
      </c>
      <c r="Y21" s="45" t="s">
        <v>20</v>
      </c>
      <c r="Z21" s="39" t="s">
        <v>7</v>
      </c>
      <c r="AA21" s="7">
        <f>+X21*F21</f>
        <v>4989.5999999999995</v>
      </c>
    </row>
    <row r="22" spans="1:27" ht="12.75" x14ac:dyDescent="0.2">
      <c r="A22" s="44" t="s">
        <v>6</v>
      </c>
      <c r="B22" s="10" t="s">
        <v>7</v>
      </c>
      <c r="C22" s="19" t="s">
        <v>133</v>
      </c>
      <c r="D22" s="1">
        <v>72</v>
      </c>
      <c r="E22" s="26">
        <v>0.25</v>
      </c>
      <c r="F22" s="72">
        <v>1.83</v>
      </c>
      <c r="G22" s="72">
        <f t="shared" si="0"/>
        <v>149.76</v>
      </c>
      <c r="H22" s="10" t="s">
        <v>111</v>
      </c>
      <c r="I22" s="29"/>
      <c r="J22" s="29"/>
      <c r="K22" s="11">
        <f t="shared" si="3"/>
        <v>0</v>
      </c>
      <c r="L22" s="29"/>
      <c r="M22" s="11">
        <f>'[1]MGN Liner Weekly Avail - 16 wks'!C11</f>
        <v>0</v>
      </c>
      <c r="N22" s="11">
        <f>'[1]MGN Liner Weekly Avail - 16 wks'!D11+'[1]MGN Liner Weekly Avail - 16 wks'!E11</f>
        <v>0</v>
      </c>
      <c r="O22" s="11">
        <f>'[1]MGN Liner Weekly Avail - 16 wks'!F11+'[1]MGN Liner Weekly Avail - 16 wks'!G11+'[1]MGN Liner Weekly Avail - 16 wks'!H11</f>
        <v>0</v>
      </c>
      <c r="P22" s="11">
        <f>'[1]MGN Liner Weekly Avail - 16 wks'!I11+'[1]MGN Liner Weekly Avail - 16 wks'!J11+'[1]MGN Liner Weekly Avail - 16 wks'!K11</f>
        <v>0</v>
      </c>
      <c r="Q22" s="11">
        <f>'[1]MGN Liner Weekly Avail - 16 wks'!L11+'[1]MGN Liner Weekly Avail - 16 wks'!M11</f>
        <v>0</v>
      </c>
      <c r="R22" s="11">
        <f>'[1]MGN Liner Weekly Avail - 16 wks'!N11+'[1]MGN Liner Weekly Avail - 16 wks'!O11+'[1]MGN Liner Weekly Avail - 16 wks'!P11</f>
        <v>2500</v>
      </c>
      <c r="S22" s="11">
        <f>'[1]MGN Liner Weekly Avail - 16 wks'!Q11+'[1]MGN Liner Weekly Avail - 16 wks'!R11</f>
        <v>0</v>
      </c>
      <c r="T22" s="11">
        <f>'[1]MGN Liner Weekly Avail - 16 wks'!S11+'[1]MGN Liner Weekly Avail - 16 wks'!T11</f>
        <v>0</v>
      </c>
      <c r="U22" s="11">
        <f>'[1]MGN Liner Weekly Avail - 16 wks'!U11+'[1]MGN Liner Weekly Avail - 16 wks'!V11</f>
        <v>0</v>
      </c>
      <c r="V22" s="11">
        <f>'[1]MGN Liner Weekly Avail - 16 wks'!W11+'[1]MGN Liner Weekly Avail - 16 wks'!X11</f>
        <v>0</v>
      </c>
      <c r="W22" s="58">
        <f>'[1]MGN Liner Weekly Avail - 16 wks'!Y11+'[1]MGN Liner Weekly Avail - 16 wks'!Z11+'[1]MGN Liner Weekly Avail - 16 wks'!AA11</f>
        <v>0</v>
      </c>
      <c r="X22" s="56">
        <f t="shared" si="2"/>
        <v>2500</v>
      </c>
      <c r="Y22" s="46"/>
      <c r="Z22" s="40" t="s">
        <v>7</v>
      </c>
      <c r="AA22" s="28">
        <f>+F22*X22</f>
        <v>4575</v>
      </c>
    </row>
    <row r="23" spans="1:27" ht="12.75" x14ac:dyDescent="0.2">
      <c r="A23" s="44" t="s">
        <v>6</v>
      </c>
      <c r="B23" s="2" t="s">
        <v>7</v>
      </c>
      <c r="C23" s="9" t="s">
        <v>21</v>
      </c>
      <c r="D23" s="10">
        <v>72</v>
      </c>
      <c r="E23" s="6"/>
      <c r="F23" s="72">
        <v>1.65</v>
      </c>
      <c r="G23" s="72">
        <f t="shared" si="0"/>
        <v>118.8</v>
      </c>
      <c r="H23" s="4" t="s">
        <v>9</v>
      </c>
      <c r="I23" s="5"/>
      <c r="J23" s="11">
        <v>360</v>
      </c>
      <c r="K23" s="11">
        <f t="shared" si="3"/>
        <v>360</v>
      </c>
      <c r="L23" s="11"/>
      <c r="M23" s="11"/>
      <c r="N23" s="11"/>
      <c r="O23" s="11"/>
      <c r="P23" s="11"/>
      <c r="Q23" s="11"/>
      <c r="R23" s="11"/>
      <c r="S23" s="11"/>
      <c r="T23" s="11"/>
      <c r="U23" s="11"/>
      <c r="V23" s="11"/>
      <c r="W23" s="58"/>
      <c r="X23" s="56">
        <f t="shared" si="2"/>
        <v>720</v>
      </c>
      <c r="Y23" s="45" t="s">
        <v>22</v>
      </c>
      <c r="Z23" s="39" t="s">
        <v>7</v>
      </c>
      <c r="AA23" s="7">
        <f>+X23*F23</f>
        <v>1188</v>
      </c>
    </row>
    <row r="24" spans="1:27" ht="12.75" x14ac:dyDescent="0.2">
      <c r="A24" s="44" t="s">
        <v>6</v>
      </c>
      <c r="B24" s="10" t="s">
        <v>7</v>
      </c>
      <c r="C24" s="19" t="s">
        <v>134</v>
      </c>
      <c r="D24" s="1">
        <v>72</v>
      </c>
      <c r="E24" s="26">
        <v>0.3</v>
      </c>
      <c r="F24" s="72">
        <v>1.83</v>
      </c>
      <c r="G24" s="72">
        <f t="shared" si="0"/>
        <v>153.35999999999999</v>
      </c>
      <c r="H24" s="10" t="s">
        <v>111</v>
      </c>
      <c r="I24" s="29"/>
      <c r="J24" s="29"/>
      <c r="K24" s="11">
        <f t="shared" si="3"/>
        <v>0</v>
      </c>
      <c r="L24" s="29"/>
      <c r="M24" s="11">
        <f>'[1]MGN Liner Weekly Avail - 16 wks'!C13</f>
        <v>0</v>
      </c>
      <c r="N24" s="11">
        <f>'[1]MGN Liner Weekly Avail - 16 wks'!D13+'[1]MGN Liner Weekly Avail - 16 wks'!E13</f>
        <v>0</v>
      </c>
      <c r="O24" s="11">
        <f>'[1]MGN Liner Weekly Avail - 16 wks'!F13+'[1]MGN Liner Weekly Avail - 16 wks'!G13+'[1]MGN Liner Weekly Avail - 16 wks'!H13</f>
        <v>0</v>
      </c>
      <c r="P24" s="11">
        <f>'[1]MGN Liner Weekly Avail - 16 wks'!I13+'[1]MGN Liner Weekly Avail - 16 wks'!J13+'[1]MGN Liner Weekly Avail - 16 wks'!K13</f>
        <v>0</v>
      </c>
      <c r="Q24" s="11">
        <v>19500</v>
      </c>
      <c r="R24" s="96" t="s">
        <v>118</v>
      </c>
      <c r="S24" s="11">
        <f>'[1]MGN Liner Weekly Avail - 16 wks'!Q13+'[1]MGN Liner Weekly Avail - 16 wks'!R13</f>
        <v>0</v>
      </c>
      <c r="T24" s="11">
        <f>'[1]MGN Liner Weekly Avail - 16 wks'!S13+'[1]MGN Liner Weekly Avail - 16 wks'!T13</f>
        <v>0</v>
      </c>
      <c r="U24" s="11">
        <f>'[1]MGN Liner Weekly Avail - 16 wks'!U13+'[1]MGN Liner Weekly Avail - 16 wks'!V13</f>
        <v>0</v>
      </c>
      <c r="V24" s="11">
        <f>'[1]MGN Liner Weekly Avail - 16 wks'!W13+'[1]MGN Liner Weekly Avail - 16 wks'!X13</f>
        <v>10000</v>
      </c>
      <c r="W24" s="58">
        <f>'[1]MGN Liner Weekly Avail - 16 wks'!Y13+'[1]MGN Liner Weekly Avail - 16 wks'!Z13+'[1]MGN Liner Weekly Avail - 16 wks'!AA13</f>
        <v>0</v>
      </c>
      <c r="X24" s="56">
        <f t="shared" si="2"/>
        <v>29500</v>
      </c>
      <c r="Y24" s="46"/>
      <c r="Z24" s="40" t="s">
        <v>7</v>
      </c>
      <c r="AA24" s="28">
        <f>+F24*X24</f>
        <v>53985</v>
      </c>
    </row>
    <row r="25" spans="1:27" s="18" customFormat="1" ht="12.75" x14ac:dyDescent="0.2">
      <c r="A25" s="44" t="s">
        <v>6</v>
      </c>
      <c r="B25" s="10" t="s">
        <v>7</v>
      </c>
      <c r="C25" s="19" t="s">
        <v>135</v>
      </c>
      <c r="D25" s="1">
        <v>72</v>
      </c>
      <c r="E25" s="26">
        <v>0.3</v>
      </c>
      <c r="F25" s="72">
        <v>1.83</v>
      </c>
      <c r="G25" s="72">
        <f t="shared" si="0"/>
        <v>153.35999999999999</v>
      </c>
      <c r="H25" s="10" t="s">
        <v>111</v>
      </c>
      <c r="I25" s="29"/>
      <c r="J25" s="29"/>
      <c r="K25" s="11">
        <f t="shared" si="3"/>
        <v>0</v>
      </c>
      <c r="L25" s="29"/>
      <c r="M25" s="11">
        <f>'[1]MGN Liner Weekly Avail - 16 wks'!C57</f>
        <v>0</v>
      </c>
      <c r="N25" s="11">
        <f>'[1]MGN Liner Weekly Avail - 16 wks'!D57+'[1]MGN Liner Weekly Avail - 16 wks'!E57</f>
        <v>0</v>
      </c>
      <c r="O25" s="11">
        <f>'[1]MGN Liner Weekly Avail - 16 wks'!F14+'[1]MGN Liner Weekly Avail - 16 wks'!G14+'[1]MGN Liner Weekly Avail - 16 wks'!H14</f>
        <v>0</v>
      </c>
      <c r="P25" s="11">
        <f>'[1]MGN Liner Weekly Avail - 16 wks'!I14+'[1]MGN Liner Weekly Avail - 16 wks'!J14+'[1]MGN Liner Weekly Avail - 16 wks'!K14</f>
        <v>0</v>
      </c>
      <c r="Q25" s="11">
        <f>'[1]MGN Liner Weekly Avail - 16 wks'!L14+'[1]MGN Liner Weekly Avail - 16 wks'!M14</f>
        <v>0</v>
      </c>
      <c r="R25" s="11">
        <f>'[1]MGN Liner Weekly Avail - 16 wks'!N14+'[1]MGN Liner Weekly Avail - 16 wks'!O14+'[1]MGN Liner Weekly Avail - 16 wks'!P14</f>
        <v>0</v>
      </c>
      <c r="S25" s="11">
        <f>'[1]MGN Liner Weekly Avail - 16 wks'!Q14+'[1]MGN Liner Weekly Avail - 16 wks'!R14</f>
        <v>0</v>
      </c>
      <c r="T25" s="11">
        <f>'[1]MGN Liner Weekly Avail - 16 wks'!S14+'[1]MGN Liner Weekly Avail - 16 wks'!T14</f>
        <v>0</v>
      </c>
      <c r="U25" s="11">
        <f>'[1]MGN Liner Weekly Avail - 16 wks'!U14+'[1]MGN Liner Weekly Avail - 16 wks'!V14</f>
        <v>0</v>
      </c>
      <c r="V25" s="11">
        <f>'[1]MGN Liner Weekly Avail - 16 wks'!W14+'[1]MGN Liner Weekly Avail - 16 wks'!X14</f>
        <v>2000</v>
      </c>
      <c r="W25" s="58">
        <f>'[1]MGN Liner Weekly Avail - 16 wks'!Y14+'[1]MGN Liner Weekly Avail - 16 wks'!Z14+'[1]MGN Liner Weekly Avail - 16 wks'!AA14</f>
        <v>0</v>
      </c>
      <c r="X25" s="56">
        <f t="shared" si="2"/>
        <v>2000</v>
      </c>
      <c r="Y25" s="46"/>
      <c r="Z25" s="40" t="s">
        <v>7</v>
      </c>
      <c r="AA25" s="28">
        <f>+F25*X25</f>
        <v>3660</v>
      </c>
    </row>
    <row r="26" spans="1:27" ht="12.75" x14ac:dyDescent="0.2">
      <c r="A26" s="44" t="s">
        <v>6</v>
      </c>
      <c r="B26" s="2" t="s">
        <v>7</v>
      </c>
      <c r="C26" s="14" t="s">
        <v>23</v>
      </c>
      <c r="D26" s="10">
        <v>72</v>
      </c>
      <c r="E26" s="26">
        <v>0.25</v>
      </c>
      <c r="F26" s="72">
        <v>1.65</v>
      </c>
      <c r="G26" s="72">
        <f t="shared" si="0"/>
        <v>136.80000000000001</v>
      </c>
      <c r="H26" s="4" t="s">
        <v>9</v>
      </c>
      <c r="I26" s="5"/>
      <c r="J26" s="11"/>
      <c r="K26" s="11">
        <f t="shared" si="3"/>
        <v>0</v>
      </c>
      <c r="L26" s="11"/>
      <c r="M26" s="11"/>
      <c r="N26" s="11"/>
      <c r="O26" s="11"/>
      <c r="P26" s="11"/>
      <c r="Q26" s="11">
        <v>2016</v>
      </c>
      <c r="R26" s="11"/>
      <c r="S26" s="11"/>
      <c r="T26" s="11"/>
      <c r="U26" s="11"/>
      <c r="V26" s="11"/>
      <c r="W26" s="58"/>
      <c r="X26" s="56">
        <f t="shared" si="2"/>
        <v>2016</v>
      </c>
      <c r="Y26" s="45" t="s">
        <v>24</v>
      </c>
      <c r="Z26" s="39" t="s">
        <v>7</v>
      </c>
      <c r="AA26" s="7">
        <f t="shared" ref="AA26:AA47" si="4">+X26*F26</f>
        <v>3326.3999999999996</v>
      </c>
    </row>
    <row r="27" spans="1:27" ht="12.75" x14ac:dyDescent="0.2">
      <c r="A27" s="44" t="s">
        <v>6</v>
      </c>
      <c r="B27" s="2" t="s">
        <v>25</v>
      </c>
      <c r="C27" s="9" t="s">
        <v>31</v>
      </c>
      <c r="D27" s="10">
        <v>72</v>
      </c>
      <c r="E27" s="6"/>
      <c r="F27" s="72">
        <v>2.08</v>
      </c>
      <c r="G27" s="72">
        <f t="shared" si="0"/>
        <v>149.76</v>
      </c>
      <c r="H27" s="4" t="s">
        <v>9</v>
      </c>
      <c r="I27" s="5"/>
      <c r="J27" s="11">
        <v>288</v>
      </c>
      <c r="K27" s="11">
        <f t="shared" si="3"/>
        <v>288</v>
      </c>
      <c r="L27" s="96">
        <v>0</v>
      </c>
      <c r="M27" s="11">
        <v>1008</v>
      </c>
      <c r="N27" s="11">
        <v>3024</v>
      </c>
      <c r="O27" s="11">
        <v>1008</v>
      </c>
      <c r="P27" s="11">
        <v>216</v>
      </c>
      <c r="Q27" s="11">
        <v>1008</v>
      </c>
      <c r="R27" s="11">
        <v>1008</v>
      </c>
      <c r="S27" s="11">
        <v>0</v>
      </c>
      <c r="T27" s="11">
        <v>0</v>
      </c>
      <c r="U27" s="11">
        <v>1008</v>
      </c>
      <c r="V27" s="11">
        <v>1008</v>
      </c>
      <c r="W27" s="58">
        <v>1008</v>
      </c>
      <c r="X27" s="56">
        <f t="shared" si="2"/>
        <v>10872</v>
      </c>
      <c r="Y27" s="45" t="s">
        <v>15</v>
      </c>
      <c r="Z27" s="39" t="s">
        <v>25</v>
      </c>
      <c r="AA27" s="7">
        <f t="shared" si="4"/>
        <v>22613.760000000002</v>
      </c>
    </row>
    <row r="28" spans="1:27" s="16" customFormat="1" ht="12.75" x14ac:dyDescent="0.2">
      <c r="A28" s="44" t="s">
        <v>6</v>
      </c>
      <c r="B28" s="2" t="s">
        <v>25</v>
      </c>
      <c r="C28" s="14" t="s">
        <v>26</v>
      </c>
      <c r="D28" s="10">
        <v>72</v>
      </c>
      <c r="E28" s="88"/>
      <c r="F28" s="86">
        <v>1.79</v>
      </c>
      <c r="G28" s="72">
        <f t="shared" si="0"/>
        <v>128.88</v>
      </c>
      <c r="H28" s="4" t="s">
        <v>9</v>
      </c>
      <c r="I28" s="5"/>
      <c r="J28" s="11">
        <v>2016</v>
      </c>
      <c r="K28" s="11">
        <f t="shared" si="3"/>
        <v>2016</v>
      </c>
      <c r="L28" s="96">
        <v>0</v>
      </c>
      <c r="M28" s="11">
        <v>0</v>
      </c>
      <c r="N28" s="11">
        <v>6984</v>
      </c>
      <c r="O28" s="11">
        <v>5040</v>
      </c>
      <c r="P28" s="11">
        <v>1008</v>
      </c>
      <c r="Q28" s="11">
        <v>1008</v>
      </c>
      <c r="R28" s="11">
        <v>1008</v>
      </c>
      <c r="S28" s="11">
        <v>1008</v>
      </c>
      <c r="T28" s="11">
        <v>432</v>
      </c>
      <c r="U28" s="11">
        <v>0</v>
      </c>
      <c r="V28" s="11">
        <v>0</v>
      </c>
      <c r="W28" s="58">
        <v>1008</v>
      </c>
      <c r="X28" s="56">
        <f t="shared" si="2"/>
        <v>21528</v>
      </c>
      <c r="Y28" s="45" t="s">
        <v>18</v>
      </c>
      <c r="Z28" s="39" t="s">
        <v>25</v>
      </c>
      <c r="AA28" s="7">
        <f t="shared" si="4"/>
        <v>38535.120000000003</v>
      </c>
    </row>
    <row r="29" spans="1:27" ht="12.75" x14ac:dyDescent="0.2">
      <c r="A29" s="44" t="s">
        <v>6</v>
      </c>
      <c r="B29" s="2" t="s">
        <v>25</v>
      </c>
      <c r="C29" s="14" t="s">
        <v>26</v>
      </c>
      <c r="D29" s="10" t="s">
        <v>27</v>
      </c>
      <c r="E29" s="88"/>
      <c r="F29" s="86">
        <v>0.95</v>
      </c>
      <c r="G29" s="72">
        <f t="shared" si="0"/>
        <v>0</v>
      </c>
      <c r="H29" s="4" t="s">
        <v>9</v>
      </c>
      <c r="I29" s="5"/>
      <c r="J29" s="11">
        <v>5000</v>
      </c>
      <c r="K29" s="11">
        <f t="shared" si="3"/>
        <v>5000</v>
      </c>
      <c r="L29" s="11"/>
      <c r="M29" s="11"/>
      <c r="N29" s="11"/>
      <c r="O29" s="11"/>
      <c r="P29" s="11"/>
      <c r="Q29" s="11"/>
      <c r="R29" s="11"/>
      <c r="S29" s="11"/>
      <c r="T29" s="11"/>
      <c r="U29" s="11"/>
      <c r="V29" s="11"/>
      <c r="W29" s="58"/>
      <c r="X29" s="56">
        <f t="shared" si="2"/>
        <v>10000</v>
      </c>
      <c r="Y29" s="45" t="s">
        <v>28</v>
      </c>
      <c r="Z29" s="39" t="s">
        <v>25</v>
      </c>
      <c r="AA29" s="7">
        <f t="shared" si="4"/>
        <v>9500</v>
      </c>
    </row>
    <row r="30" spans="1:27" ht="12.75" x14ac:dyDescent="0.2">
      <c r="A30" s="44" t="s">
        <v>6</v>
      </c>
      <c r="B30" s="2" t="s">
        <v>25</v>
      </c>
      <c r="C30" s="9" t="s">
        <v>29</v>
      </c>
      <c r="D30" s="10">
        <v>72</v>
      </c>
      <c r="E30" s="6"/>
      <c r="F30" s="72">
        <v>1.79</v>
      </c>
      <c r="G30" s="72">
        <f t="shared" si="0"/>
        <v>128.88</v>
      </c>
      <c r="H30" s="4" t="s">
        <v>9</v>
      </c>
      <c r="I30" s="5"/>
      <c r="J30" s="11">
        <v>10008</v>
      </c>
      <c r="K30" s="11">
        <f t="shared" si="3"/>
        <v>10008</v>
      </c>
      <c r="L30" s="96">
        <v>8064</v>
      </c>
      <c r="M30" s="11">
        <v>8064</v>
      </c>
      <c r="N30" s="11">
        <v>7848</v>
      </c>
      <c r="O30" s="11">
        <v>8064</v>
      </c>
      <c r="P30" s="11">
        <v>7560</v>
      </c>
      <c r="Q30" s="11">
        <v>8064</v>
      </c>
      <c r="R30" s="11">
        <v>8064</v>
      </c>
      <c r="S30" s="11">
        <v>8064</v>
      </c>
      <c r="T30" s="11">
        <v>7488</v>
      </c>
      <c r="U30" s="11">
        <v>8064</v>
      </c>
      <c r="V30" s="11">
        <v>8064</v>
      </c>
      <c r="W30" s="58">
        <v>8064</v>
      </c>
      <c r="X30" s="56">
        <f t="shared" si="2"/>
        <v>115488</v>
      </c>
      <c r="Y30" s="45" t="s">
        <v>18</v>
      </c>
      <c r="Z30" s="39" t="s">
        <v>25</v>
      </c>
      <c r="AA30" s="7">
        <f t="shared" si="4"/>
        <v>206723.52000000002</v>
      </c>
    </row>
    <row r="31" spans="1:27" ht="12.75" x14ac:dyDescent="0.2">
      <c r="A31" s="44" t="s">
        <v>6</v>
      </c>
      <c r="B31" s="2" t="s">
        <v>25</v>
      </c>
      <c r="C31" s="9" t="s">
        <v>29</v>
      </c>
      <c r="D31" s="10">
        <v>24</v>
      </c>
      <c r="E31" s="6"/>
      <c r="F31" s="72">
        <v>3.35</v>
      </c>
      <c r="G31" s="72">
        <f t="shared" si="0"/>
        <v>80.400000000000006</v>
      </c>
      <c r="H31" s="4" t="s">
        <v>9</v>
      </c>
      <c r="I31" s="5"/>
      <c r="J31" s="11">
        <v>480</v>
      </c>
      <c r="K31" s="11">
        <f t="shared" si="3"/>
        <v>480</v>
      </c>
      <c r="L31" s="100"/>
      <c r="M31" s="11"/>
      <c r="N31" s="11"/>
      <c r="O31" s="11"/>
      <c r="P31" s="11"/>
      <c r="Q31" s="11"/>
      <c r="R31" s="11"/>
      <c r="S31" s="11"/>
      <c r="T31" s="11"/>
      <c r="U31" s="11"/>
      <c r="V31" s="11"/>
      <c r="W31" s="58"/>
      <c r="X31" s="56">
        <f t="shared" si="2"/>
        <v>960</v>
      </c>
      <c r="Y31" s="45" t="s">
        <v>30</v>
      </c>
      <c r="Z31" s="39" t="s">
        <v>25</v>
      </c>
      <c r="AA31" s="7">
        <f t="shared" si="4"/>
        <v>3216</v>
      </c>
    </row>
    <row r="32" spans="1:27" ht="12.75" x14ac:dyDescent="0.2">
      <c r="A32" s="44" t="s">
        <v>6</v>
      </c>
      <c r="B32" s="2" t="s">
        <v>25</v>
      </c>
      <c r="C32" s="9" t="s">
        <v>29</v>
      </c>
      <c r="D32" s="10" t="s">
        <v>27</v>
      </c>
      <c r="E32" s="6"/>
      <c r="F32" s="72">
        <v>0.95</v>
      </c>
      <c r="G32" s="72">
        <f t="shared" si="0"/>
        <v>0</v>
      </c>
      <c r="H32" s="4" t="s">
        <v>9</v>
      </c>
      <c r="I32" s="5"/>
      <c r="J32" s="11">
        <v>5000</v>
      </c>
      <c r="K32" s="11">
        <f t="shared" si="3"/>
        <v>5000</v>
      </c>
      <c r="L32" s="100"/>
      <c r="M32" s="11"/>
      <c r="N32" s="11"/>
      <c r="O32" s="11"/>
      <c r="P32" s="11"/>
      <c r="Q32" s="11"/>
      <c r="R32" s="11"/>
      <c r="S32" s="11"/>
      <c r="T32" s="11"/>
      <c r="U32" s="11"/>
      <c r="V32" s="11"/>
      <c r="W32" s="58"/>
      <c r="X32" s="56">
        <f t="shared" si="2"/>
        <v>10000</v>
      </c>
      <c r="Y32" s="45" t="s">
        <v>28</v>
      </c>
      <c r="Z32" s="39" t="s">
        <v>25</v>
      </c>
      <c r="AA32" s="7">
        <f t="shared" si="4"/>
        <v>9500</v>
      </c>
    </row>
    <row r="33" spans="1:27" ht="12.75" x14ac:dyDescent="0.2">
      <c r="A33" s="44" t="s">
        <v>6</v>
      </c>
      <c r="B33" s="2" t="s">
        <v>25</v>
      </c>
      <c r="C33" s="9" t="s">
        <v>32</v>
      </c>
      <c r="D33" s="10">
        <v>72</v>
      </c>
      <c r="E33" s="6"/>
      <c r="F33" s="72">
        <v>1.35</v>
      </c>
      <c r="G33" s="72">
        <f t="shared" si="0"/>
        <v>97.2</v>
      </c>
      <c r="H33" s="4" t="s">
        <v>9</v>
      </c>
      <c r="I33" s="5"/>
      <c r="J33" s="11">
        <v>1008</v>
      </c>
      <c r="K33" s="11">
        <f t="shared" si="3"/>
        <v>1008</v>
      </c>
      <c r="L33" s="96">
        <v>0</v>
      </c>
      <c r="M33" s="11">
        <v>1008</v>
      </c>
      <c r="N33" s="11">
        <v>0</v>
      </c>
      <c r="O33" s="11">
        <v>1008</v>
      </c>
      <c r="P33" s="11">
        <v>0</v>
      </c>
      <c r="Q33" s="11">
        <v>1008</v>
      </c>
      <c r="R33" s="11">
        <v>0</v>
      </c>
      <c r="S33" s="11">
        <v>1008</v>
      </c>
      <c r="T33" s="11">
        <v>0</v>
      </c>
      <c r="U33" s="11">
        <v>1008</v>
      </c>
      <c r="V33" s="11">
        <v>0</v>
      </c>
      <c r="W33" s="58">
        <v>1008</v>
      </c>
      <c r="X33" s="56">
        <f t="shared" si="2"/>
        <v>8064</v>
      </c>
      <c r="Y33" s="45" t="s">
        <v>18</v>
      </c>
      <c r="Z33" s="39" t="s">
        <v>25</v>
      </c>
      <c r="AA33" s="7">
        <f t="shared" si="4"/>
        <v>10886.400000000001</v>
      </c>
    </row>
    <row r="34" spans="1:27" ht="12.75" x14ac:dyDescent="0.2">
      <c r="A34" s="44" t="s">
        <v>6</v>
      </c>
      <c r="B34" s="2" t="s">
        <v>25</v>
      </c>
      <c r="C34" s="9" t="s">
        <v>32</v>
      </c>
      <c r="D34" s="10" t="s">
        <v>27</v>
      </c>
      <c r="E34" s="6"/>
      <c r="F34" s="72">
        <v>0.95</v>
      </c>
      <c r="G34" s="72">
        <f t="shared" si="0"/>
        <v>0</v>
      </c>
      <c r="H34" s="4" t="s">
        <v>9</v>
      </c>
      <c r="I34" s="5"/>
      <c r="J34" s="11">
        <v>2000</v>
      </c>
      <c r="K34" s="11">
        <f t="shared" si="3"/>
        <v>2000</v>
      </c>
      <c r="L34" s="100"/>
      <c r="M34" s="11"/>
      <c r="N34" s="11"/>
      <c r="O34" s="11"/>
      <c r="P34" s="11"/>
      <c r="Q34" s="11"/>
      <c r="R34" s="11"/>
      <c r="S34" s="11"/>
      <c r="T34" s="11"/>
      <c r="U34" s="11"/>
      <c r="V34" s="11"/>
      <c r="W34" s="58"/>
      <c r="X34" s="56">
        <f t="shared" si="2"/>
        <v>4000</v>
      </c>
      <c r="Y34" s="45" t="s">
        <v>28</v>
      </c>
      <c r="Z34" s="39" t="s">
        <v>25</v>
      </c>
      <c r="AA34" s="7">
        <f t="shared" si="4"/>
        <v>3800</v>
      </c>
    </row>
    <row r="35" spans="1:27" ht="12.75" x14ac:dyDescent="0.2">
      <c r="A35" s="44" t="s">
        <v>6</v>
      </c>
      <c r="B35" s="2" t="s">
        <v>25</v>
      </c>
      <c r="C35" s="9" t="s">
        <v>33</v>
      </c>
      <c r="D35" s="10">
        <v>72</v>
      </c>
      <c r="E35" s="6"/>
      <c r="F35" s="72">
        <v>1.35</v>
      </c>
      <c r="G35" s="72">
        <f t="shared" si="0"/>
        <v>97.2</v>
      </c>
      <c r="H35" s="4" t="s">
        <v>9</v>
      </c>
      <c r="I35" s="5"/>
      <c r="J35" s="11"/>
      <c r="K35" s="11">
        <f t="shared" si="3"/>
        <v>0</v>
      </c>
      <c r="L35" s="96">
        <v>0</v>
      </c>
      <c r="M35" s="11">
        <v>0</v>
      </c>
      <c r="N35" s="11">
        <v>7200</v>
      </c>
      <c r="O35" s="11">
        <v>0</v>
      </c>
      <c r="P35" s="11">
        <v>1008</v>
      </c>
      <c r="Q35" s="11">
        <v>0</v>
      </c>
      <c r="R35" s="11">
        <v>1008</v>
      </c>
      <c r="S35" s="11">
        <v>0</v>
      </c>
      <c r="T35" s="11">
        <v>1008</v>
      </c>
      <c r="U35" s="11">
        <v>0</v>
      </c>
      <c r="V35" s="11">
        <v>1008</v>
      </c>
      <c r="W35" s="58">
        <v>0</v>
      </c>
      <c r="X35" s="56">
        <f t="shared" si="2"/>
        <v>11232</v>
      </c>
      <c r="Y35" s="45" t="s">
        <v>15</v>
      </c>
      <c r="Z35" s="39" t="s">
        <v>25</v>
      </c>
      <c r="AA35" s="7">
        <f t="shared" si="4"/>
        <v>15163.2</v>
      </c>
    </row>
    <row r="36" spans="1:27" s="15" customFormat="1" ht="12.75" x14ac:dyDescent="0.2">
      <c r="A36" s="44" t="s">
        <v>6</v>
      </c>
      <c r="B36" s="2" t="s">
        <v>25</v>
      </c>
      <c r="C36" s="9" t="s">
        <v>34</v>
      </c>
      <c r="D36" s="10">
        <v>72</v>
      </c>
      <c r="E36" s="6"/>
      <c r="F36" s="72">
        <v>1.79</v>
      </c>
      <c r="G36" s="72">
        <f t="shared" si="0"/>
        <v>128.88</v>
      </c>
      <c r="H36" s="4" t="s">
        <v>9</v>
      </c>
      <c r="I36" s="5"/>
      <c r="J36" s="11"/>
      <c r="K36" s="11">
        <v>1512</v>
      </c>
      <c r="L36" s="96">
        <v>0</v>
      </c>
      <c r="M36" s="11">
        <v>0</v>
      </c>
      <c r="N36" s="11">
        <v>1008</v>
      </c>
      <c r="O36" s="11">
        <v>0</v>
      </c>
      <c r="P36" s="11">
        <v>0</v>
      </c>
      <c r="Q36" s="11">
        <v>1008</v>
      </c>
      <c r="R36" s="11">
        <v>0</v>
      </c>
      <c r="S36" s="11">
        <v>0</v>
      </c>
      <c r="T36" s="11">
        <v>1008</v>
      </c>
      <c r="U36" s="11">
        <v>0</v>
      </c>
      <c r="V36" s="11">
        <v>0</v>
      </c>
      <c r="W36" s="58">
        <v>1008</v>
      </c>
      <c r="X36" s="56">
        <f t="shared" si="2"/>
        <v>5544</v>
      </c>
      <c r="Y36" s="45" t="s">
        <v>15</v>
      </c>
      <c r="Z36" s="39" t="s">
        <v>25</v>
      </c>
      <c r="AA36" s="7">
        <f t="shared" si="4"/>
        <v>9923.76</v>
      </c>
    </row>
    <row r="37" spans="1:27" ht="12.75" x14ac:dyDescent="0.2">
      <c r="A37" s="44" t="s">
        <v>6</v>
      </c>
      <c r="B37" s="2" t="s">
        <v>25</v>
      </c>
      <c r="C37" s="9" t="s">
        <v>34</v>
      </c>
      <c r="D37" s="10" t="s">
        <v>27</v>
      </c>
      <c r="E37" s="6"/>
      <c r="F37" s="72">
        <v>0.95</v>
      </c>
      <c r="G37" s="72">
        <f t="shared" si="0"/>
        <v>0</v>
      </c>
      <c r="H37" s="4" t="s">
        <v>9</v>
      </c>
      <c r="I37" s="5"/>
      <c r="J37" s="11">
        <v>2000</v>
      </c>
      <c r="K37" s="11">
        <f>J37</f>
        <v>2000</v>
      </c>
      <c r="L37" s="100"/>
      <c r="M37" s="11"/>
      <c r="N37" s="11"/>
      <c r="O37" s="11"/>
      <c r="P37" s="11"/>
      <c r="Q37" s="11"/>
      <c r="R37" s="11"/>
      <c r="S37" s="11"/>
      <c r="T37" s="11"/>
      <c r="U37" s="11"/>
      <c r="V37" s="11"/>
      <c r="W37" s="58"/>
      <c r="X37" s="56">
        <f t="shared" si="2"/>
        <v>4000</v>
      </c>
      <c r="Y37" s="45" t="s">
        <v>28</v>
      </c>
      <c r="Z37" s="39" t="s">
        <v>25</v>
      </c>
      <c r="AA37" s="7">
        <f t="shared" si="4"/>
        <v>3800</v>
      </c>
    </row>
    <row r="38" spans="1:27" ht="12.75" x14ac:dyDescent="0.2">
      <c r="A38" s="44" t="s">
        <v>6</v>
      </c>
      <c r="B38" s="2" t="s">
        <v>25</v>
      </c>
      <c r="C38" s="9" t="s">
        <v>35</v>
      </c>
      <c r="D38" s="10">
        <v>72</v>
      </c>
      <c r="E38" s="88"/>
      <c r="F38" s="86">
        <v>2.25</v>
      </c>
      <c r="G38" s="72">
        <f t="shared" si="0"/>
        <v>162</v>
      </c>
      <c r="H38" s="4" t="s">
        <v>9</v>
      </c>
      <c r="I38" s="5"/>
      <c r="J38" s="11">
        <v>6048</v>
      </c>
      <c r="K38" s="11">
        <f>J38</f>
        <v>6048</v>
      </c>
      <c r="L38" s="96">
        <v>2016</v>
      </c>
      <c r="M38" s="11">
        <v>2016</v>
      </c>
      <c r="N38" s="11">
        <v>2016</v>
      </c>
      <c r="O38" s="11">
        <v>0</v>
      </c>
      <c r="P38" s="11">
        <v>2016</v>
      </c>
      <c r="Q38" s="11">
        <v>2016</v>
      </c>
      <c r="R38" s="11">
        <v>2016</v>
      </c>
      <c r="S38" s="11">
        <v>2016</v>
      </c>
      <c r="T38" s="11">
        <v>2016</v>
      </c>
      <c r="U38" s="11">
        <v>2016</v>
      </c>
      <c r="V38" s="11">
        <v>2016</v>
      </c>
      <c r="W38" s="58">
        <v>2016</v>
      </c>
      <c r="X38" s="56">
        <f t="shared" si="2"/>
        <v>34272</v>
      </c>
      <c r="Y38" s="45" t="s">
        <v>18</v>
      </c>
      <c r="Z38" s="39" t="s">
        <v>25</v>
      </c>
      <c r="AA38" s="7">
        <f t="shared" si="4"/>
        <v>77112</v>
      </c>
    </row>
    <row r="39" spans="1:27" ht="12.75" x14ac:dyDescent="0.2">
      <c r="A39" s="44" t="s">
        <v>6</v>
      </c>
      <c r="B39" s="2" t="s">
        <v>25</v>
      </c>
      <c r="C39" s="9" t="s">
        <v>35</v>
      </c>
      <c r="D39" s="10" t="s">
        <v>27</v>
      </c>
      <c r="E39" s="88"/>
      <c r="F39" s="86">
        <v>1.25</v>
      </c>
      <c r="G39" s="72">
        <f t="shared" si="0"/>
        <v>0</v>
      </c>
      <c r="H39" s="4" t="s">
        <v>9</v>
      </c>
      <c r="I39" s="5"/>
      <c r="J39" s="11"/>
      <c r="K39" s="11">
        <v>2000</v>
      </c>
      <c r="L39" s="100"/>
      <c r="M39" s="11"/>
      <c r="N39" s="11"/>
      <c r="O39" s="11"/>
      <c r="P39" s="11"/>
      <c r="Q39" s="11"/>
      <c r="R39" s="11"/>
      <c r="S39" s="11"/>
      <c r="T39" s="11"/>
      <c r="U39" s="11"/>
      <c r="V39" s="11"/>
      <c r="W39" s="58"/>
      <c r="X39" s="56">
        <f t="shared" si="2"/>
        <v>2000</v>
      </c>
      <c r="Y39" s="45" t="s">
        <v>28</v>
      </c>
      <c r="Z39" s="39" t="s">
        <v>25</v>
      </c>
      <c r="AA39" s="7">
        <f t="shared" si="4"/>
        <v>2500</v>
      </c>
    </row>
    <row r="40" spans="1:27" ht="12.75" x14ac:dyDescent="0.2">
      <c r="A40" s="44" t="s">
        <v>6</v>
      </c>
      <c r="B40" s="2" t="s">
        <v>25</v>
      </c>
      <c r="C40" s="9" t="s">
        <v>36</v>
      </c>
      <c r="D40" s="10">
        <v>72</v>
      </c>
      <c r="E40" s="6"/>
      <c r="F40" s="72">
        <v>1.35</v>
      </c>
      <c r="G40" s="72">
        <f t="shared" si="0"/>
        <v>97.2</v>
      </c>
      <c r="H40" s="4" t="s">
        <v>9</v>
      </c>
      <c r="I40" s="5"/>
      <c r="J40" s="11">
        <v>1008</v>
      </c>
      <c r="K40" s="11">
        <f>J40</f>
        <v>1008</v>
      </c>
      <c r="L40" s="96"/>
      <c r="M40" s="11"/>
      <c r="N40" s="11"/>
      <c r="O40" s="11"/>
      <c r="P40" s="11"/>
      <c r="Q40" s="11"/>
      <c r="R40" s="11"/>
      <c r="S40" s="11"/>
      <c r="T40" s="11"/>
      <c r="U40" s="11"/>
      <c r="V40" s="11"/>
      <c r="W40" s="58"/>
      <c r="X40" s="56">
        <f t="shared" si="2"/>
        <v>2016</v>
      </c>
      <c r="Y40" s="45" t="s">
        <v>18</v>
      </c>
      <c r="Z40" s="39" t="s">
        <v>25</v>
      </c>
      <c r="AA40" s="7">
        <f t="shared" si="4"/>
        <v>2721.6000000000004</v>
      </c>
    </row>
    <row r="41" spans="1:27" ht="12.75" x14ac:dyDescent="0.2">
      <c r="A41" s="44" t="s">
        <v>6</v>
      </c>
      <c r="B41" s="2" t="s">
        <v>25</v>
      </c>
      <c r="C41" s="9" t="s">
        <v>36</v>
      </c>
      <c r="D41" s="10">
        <v>24</v>
      </c>
      <c r="E41" s="6"/>
      <c r="F41" s="72">
        <v>2.25</v>
      </c>
      <c r="G41" s="72">
        <f t="shared" si="0"/>
        <v>54</v>
      </c>
      <c r="H41" s="4" t="s">
        <v>9</v>
      </c>
      <c r="I41" s="5"/>
      <c r="J41" s="11">
        <v>2400</v>
      </c>
      <c r="K41" s="11">
        <f>J41</f>
        <v>2400</v>
      </c>
      <c r="L41" s="11">
        <v>1008</v>
      </c>
      <c r="N41" s="11">
        <v>504</v>
      </c>
      <c r="O41" s="11">
        <v>1008</v>
      </c>
      <c r="P41" s="11">
        <v>1008</v>
      </c>
      <c r="Q41" s="11">
        <v>1008</v>
      </c>
      <c r="R41" s="11">
        <v>1008</v>
      </c>
      <c r="S41" s="11">
        <v>0</v>
      </c>
      <c r="T41" s="11">
        <v>0</v>
      </c>
      <c r="U41" s="11">
        <v>0</v>
      </c>
      <c r="V41" s="11">
        <v>0</v>
      </c>
      <c r="W41" s="58"/>
      <c r="X41" s="56">
        <f t="shared" si="2"/>
        <v>10344</v>
      </c>
      <c r="Y41" s="45" t="s">
        <v>30</v>
      </c>
      <c r="Z41" s="39" t="s">
        <v>25</v>
      </c>
      <c r="AA41" s="7">
        <f t="shared" si="4"/>
        <v>23274</v>
      </c>
    </row>
    <row r="42" spans="1:27" ht="12.75" x14ac:dyDescent="0.2">
      <c r="A42" s="44" t="s">
        <v>6</v>
      </c>
      <c r="B42" s="2" t="s">
        <v>37</v>
      </c>
      <c r="C42" s="13" t="s">
        <v>38</v>
      </c>
      <c r="D42" s="10">
        <v>72</v>
      </c>
      <c r="E42" s="88"/>
      <c r="F42" s="86">
        <v>1.73</v>
      </c>
      <c r="G42" s="72">
        <f t="shared" si="0"/>
        <v>124.56</v>
      </c>
      <c r="H42" s="4" t="s">
        <v>9</v>
      </c>
      <c r="I42" s="5"/>
      <c r="J42" s="11">
        <v>360</v>
      </c>
      <c r="K42" s="11">
        <f>J42</f>
        <v>360</v>
      </c>
      <c r="L42" s="96">
        <v>0</v>
      </c>
      <c r="M42" s="11">
        <v>0</v>
      </c>
      <c r="N42" s="11">
        <v>5040</v>
      </c>
      <c r="O42" s="11">
        <v>0</v>
      </c>
      <c r="P42" s="11">
        <v>2016</v>
      </c>
      <c r="Q42" s="11">
        <v>0</v>
      </c>
      <c r="R42" s="11">
        <v>5040</v>
      </c>
      <c r="S42" s="11">
        <v>0</v>
      </c>
      <c r="T42" s="11">
        <v>2016</v>
      </c>
      <c r="U42" s="11">
        <v>0</v>
      </c>
      <c r="V42" s="11">
        <v>0</v>
      </c>
      <c r="W42" s="58">
        <v>0</v>
      </c>
      <c r="X42" s="56">
        <f t="shared" ref="X42:X73" si="5">SUM(I42:W42)</f>
        <v>14832</v>
      </c>
      <c r="Y42" s="45" t="s">
        <v>18</v>
      </c>
      <c r="Z42" s="39" t="s">
        <v>37</v>
      </c>
      <c r="AA42" s="7">
        <f t="shared" si="4"/>
        <v>25659.360000000001</v>
      </c>
    </row>
    <row r="43" spans="1:27" ht="12.75" x14ac:dyDescent="0.2">
      <c r="A43" s="44" t="s">
        <v>6</v>
      </c>
      <c r="B43" s="2" t="s">
        <v>37</v>
      </c>
      <c r="C43" s="13" t="s">
        <v>38</v>
      </c>
      <c r="D43" s="10" t="s">
        <v>27</v>
      </c>
      <c r="E43" s="88"/>
      <c r="F43" s="86">
        <v>0.75</v>
      </c>
      <c r="G43" s="72">
        <f t="shared" si="0"/>
        <v>0</v>
      </c>
      <c r="H43" s="4" t="s">
        <v>9</v>
      </c>
      <c r="I43" s="5">
        <v>2000</v>
      </c>
      <c r="J43" s="11"/>
      <c r="K43" s="11">
        <f>I43</f>
        <v>2000</v>
      </c>
      <c r="L43" s="100"/>
      <c r="M43" s="11"/>
      <c r="N43" s="11"/>
      <c r="O43" s="11"/>
      <c r="P43" s="11"/>
      <c r="Q43" s="11"/>
      <c r="R43" s="11"/>
      <c r="S43" s="11"/>
      <c r="T43" s="11"/>
      <c r="U43" s="11"/>
      <c r="V43" s="11"/>
      <c r="W43" s="58"/>
      <c r="X43" s="56">
        <f t="shared" si="5"/>
        <v>4000</v>
      </c>
      <c r="Y43" s="45" t="s">
        <v>28</v>
      </c>
      <c r="Z43" s="39" t="s">
        <v>37</v>
      </c>
      <c r="AA43" s="7">
        <f t="shared" si="4"/>
        <v>3000</v>
      </c>
    </row>
    <row r="44" spans="1:27" ht="12.75" x14ac:dyDescent="0.2">
      <c r="A44" s="44" t="s">
        <v>6</v>
      </c>
      <c r="B44" s="2" t="s">
        <v>37</v>
      </c>
      <c r="C44" s="13" t="s">
        <v>39</v>
      </c>
      <c r="D44" s="10">
        <v>72</v>
      </c>
      <c r="E44" s="88"/>
      <c r="F44" s="86">
        <v>1.73</v>
      </c>
      <c r="G44" s="72">
        <f t="shared" si="0"/>
        <v>124.56</v>
      </c>
      <c r="H44" s="4" t="s">
        <v>9</v>
      </c>
      <c r="I44" s="5"/>
      <c r="J44" s="11">
        <v>2016</v>
      </c>
      <c r="K44" s="11">
        <f>J44</f>
        <v>2016</v>
      </c>
      <c r="L44" s="96">
        <v>0</v>
      </c>
      <c r="M44" s="11">
        <v>0</v>
      </c>
      <c r="N44" s="11">
        <v>1008</v>
      </c>
      <c r="O44" s="11">
        <v>0</v>
      </c>
      <c r="P44" s="11">
        <v>1008</v>
      </c>
      <c r="Q44" s="11">
        <v>0</v>
      </c>
      <c r="R44" s="11">
        <v>1008</v>
      </c>
      <c r="S44" s="11">
        <v>0</v>
      </c>
      <c r="T44" s="11">
        <v>1008</v>
      </c>
      <c r="U44" s="11">
        <v>0</v>
      </c>
      <c r="V44" s="11">
        <v>1008</v>
      </c>
      <c r="W44" s="58">
        <v>0</v>
      </c>
      <c r="X44" s="56">
        <f t="shared" si="5"/>
        <v>9072</v>
      </c>
      <c r="Y44" s="45" t="s">
        <v>18</v>
      </c>
      <c r="Z44" s="39" t="s">
        <v>37</v>
      </c>
      <c r="AA44" s="7">
        <f t="shared" si="4"/>
        <v>15694.56</v>
      </c>
    </row>
    <row r="45" spans="1:27" ht="12.75" x14ac:dyDescent="0.2">
      <c r="A45" s="44" t="s">
        <v>6</v>
      </c>
      <c r="B45" s="2" t="s">
        <v>37</v>
      </c>
      <c r="C45" s="13" t="s">
        <v>39</v>
      </c>
      <c r="D45" s="10" t="s">
        <v>27</v>
      </c>
      <c r="E45" s="88"/>
      <c r="F45" s="86">
        <v>0.75</v>
      </c>
      <c r="G45" s="72">
        <f t="shared" si="0"/>
        <v>0</v>
      </c>
      <c r="H45" s="4" t="s">
        <v>9</v>
      </c>
      <c r="I45" s="5"/>
      <c r="J45" s="11">
        <v>4000</v>
      </c>
      <c r="K45" s="11">
        <f>J45</f>
        <v>4000</v>
      </c>
      <c r="L45" s="100"/>
      <c r="M45" s="11"/>
      <c r="N45" s="11"/>
      <c r="O45" s="11"/>
      <c r="P45" s="11"/>
      <c r="Q45" s="11"/>
      <c r="R45" s="11"/>
      <c r="S45" s="11"/>
      <c r="T45" s="11"/>
      <c r="U45" s="11"/>
      <c r="V45" s="11"/>
      <c r="W45" s="58"/>
      <c r="X45" s="56">
        <f t="shared" si="5"/>
        <v>8000</v>
      </c>
      <c r="Y45" s="45" t="s">
        <v>28</v>
      </c>
      <c r="Z45" s="39" t="s">
        <v>37</v>
      </c>
      <c r="AA45" s="7">
        <f t="shared" si="4"/>
        <v>6000</v>
      </c>
    </row>
    <row r="46" spans="1:27" ht="12.75" x14ac:dyDescent="0.2">
      <c r="A46" s="44" t="s">
        <v>6</v>
      </c>
      <c r="B46" s="2" t="s">
        <v>40</v>
      </c>
      <c r="C46" s="9" t="s">
        <v>41</v>
      </c>
      <c r="D46" s="10">
        <v>72</v>
      </c>
      <c r="E46" s="6"/>
      <c r="F46" s="72">
        <v>1.55</v>
      </c>
      <c r="G46" s="72">
        <f t="shared" si="0"/>
        <v>111.60000000000001</v>
      </c>
      <c r="H46" s="4" t="s">
        <v>9</v>
      </c>
      <c r="I46" s="5"/>
      <c r="J46" s="11">
        <v>3024</v>
      </c>
      <c r="K46" s="11">
        <f>J46</f>
        <v>3024</v>
      </c>
      <c r="L46" s="96">
        <v>0</v>
      </c>
      <c r="M46" s="11">
        <v>1008</v>
      </c>
      <c r="N46" s="11">
        <v>0</v>
      </c>
      <c r="O46" s="11">
        <v>3024</v>
      </c>
      <c r="P46" s="11">
        <v>3024</v>
      </c>
      <c r="Q46" s="11">
        <v>3024</v>
      </c>
      <c r="R46" s="11">
        <v>1008</v>
      </c>
      <c r="S46" s="11">
        <v>1008</v>
      </c>
      <c r="T46" s="11">
        <v>288</v>
      </c>
      <c r="U46" s="11">
        <v>0</v>
      </c>
      <c r="V46" s="11">
        <v>3024</v>
      </c>
      <c r="W46" s="58">
        <v>0</v>
      </c>
      <c r="X46" s="56">
        <f t="shared" si="5"/>
        <v>21456</v>
      </c>
      <c r="Y46" s="45" t="s">
        <v>18</v>
      </c>
      <c r="Z46" s="39" t="s">
        <v>40</v>
      </c>
      <c r="AA46" s="7">
        <f t="shared" si="4"/>
        <v>33256.800000000003</v>
      </c>
    </row>
    <row r="47" spans="1:27" s="20" customFormat="1" ht="12.75" x14ac:dyDescent="0.2">
      <c r="A47" s="44" t="s">
        <v>6</v>
      </c>
      <c r="B47" s="2" t="s">
        <v>40</v>
      </c>
      <c r="C47" s="9" t="s">
        <v>41</v>
      </c>
      <c r="D47" s="10" t="s">
        <v>27</v>
      </c>
      <c r="E47" s="6"/>
      <c r="F47" s="72">
        <v>0.77</v>
      </c>
      <c r="G47" s="72">
        <f t="shared" si="0"/>
        <v>0</v>
      </c>
      <c r="H47" s="4" t="s">
        <v>9</v>
      </c>
      <c r="I47" s="5"/>
      <c r="J47" s="11"/>
      <c r="K47" s="11">
        <v>5000</v>
      </c>
      <c r="L47" s="100"/>
      <c r="M47" s="11"/>
      <c r="N47" s="11"/>
      <c r="O47" s="11"/>
      <c r="P47" s="11"/>
      <c r="Q47" s="11"/>
      <c r="R47" s="11"/>
      <c r="S47" s="11"/>
      <c r="T47" s="11"/>
      <c r="U47" s="11"/>
      <c r="V47" s="11"/>
      <c r="W47" s="58"/>
      <c r="X47" s="56">
        <f t="shared" si="5"/>
        <v>5000</v>
      </c>
      <c r="Y47" s="45" t="s">
        <v>28</v>
      </c>
      <c r="Z47" s="39" t="s">
        <v>40</v>
      </c>
      <c r="AA47" s="7">
        <f t="shared" si="4"/>
        <v>3850</v>
      </c>
    </row>
    <row r="48" spans="1:27" ht="12.75" x14ac:dyDescent="0.2">
      <c r="A48" s="44" t="s">
        <v>6</v>
      </c>
      <c r="B48" s="1" t="s">
        <v>42</v>
      </c>
      <c r="C48" s="19" t="s">
        <v>136</v>
      </c>
      <c r="D48" s="1">
        <v>72</v>
      </c>
      <c r="E48" s="26"/>
      <c r="F48" s="72">
        <v>1.5</v>
      </c>
      <c r="G48" s="72">
        <f t="shared" si="0"/>
        <v>108</v>
      </c>
      <c r="H48" s="1" t="s">
        <v>9</v>
      </c>
      <c r="I48" s="29"/>
      <c r="J48" s="29"/>
      <c r="K48" s="11">
        <f t="shared" ref="K48:K59" si="6">J48</f>
        <v>0</v>
      </c>
      <c r="L48" s="29"/>
      <c r="M48" s="29"/>
      <c r="N48" s="29"/>
      <c r="O48" s="29">
        <v>5000</v>
      </c>
      <c r="P48" s="29">
        <v>5000</v>
      </c>
      <c r="Q48" s="29">
        <v>5000</v>
      </c>
      <c r="R48" s="29">
        <v>5000</v>
      </c>
      <c r="S48" s="29">
        <v>5000</v>
      </c>
      <c r="T48" s="29">
        <v>5000</v>
      </c>
      <c r="U48" s="29">
        <v>5000</v>
      </c>
      <c r="V48" s="29">
        <v>5000</v>
      </c>
      <c r="W48" s="60">
        <v>5000</v>
      </c>
      <c r="X48" s="56">
        <f t="shared" si="5"/>
        <v>45000</v>
      </c>
      <c r="Y48" s="46"/>
      <c r="Z48" s="41" t="s">
        <v>42</v>
      </c>
      <c r="AA48" s="28">
        <f>+F48*X48</f>
        <v>67500</v>
      </c>
    </row>
    <row r="49" spans="1:27" ht="12.75" x14ac:dyDescent="0.2">
      <c r="A49" s="44" t="s">
        <v>6</v>
      </c>
      <c r="B49" s="1" t="s">
        <v>42</v>
      </c>
      <c r="C49" s="19" t="s">
        <v>136</v>
      </c>
      <c r="D49" s="1" t="s">
        <v>27</v>
      </c>
      <c r="E49" s="26"/>
      <c r="F49" s="72">
        <v>0.55000000000000004</v>
      </c>
      <c r="G49" s="72">
        <f t="shared" si="0"/>
        <v>0</v>
      </c>
      <c r="H49" s="1" t="s">
        <v>9</v>
      </c>
      <c r="I49" s="29"/>
      <c r="J49" s="29"/>
      <c r="K49" s="11">
        <f t="shared" si="6"/>
        <v>0</v>
      </c>
      <c r="L49" s="29"/>
      <c r="M49" s="29"/>
      <c r="N49" s="31"/>
      <c r="O49" s="29">
        <v>5000</v>
      </c>
      <c r="P49" s="29">
        <v>5000</v>
      </c>
      <c r="Q49" s="29">
        <v>5000</v>
      </c>
      <c r="R49" s="29">
        <v>5000</v>
      </c>
      <c r="S49" s="29">
        <v>5000</v>
      </c>
      <c r="T49" s="29">
        <v>5000</v>
      </c>
      <c r="U49" s="29">
        <v>5000</v>
      </c>
      <c r="V49" s="29">
        <v>5000</v>
      </c>
      <c r="W49" s="60">
        <v>5000</v>
      </c>
      <c r="X49" s="56">
        <f t="shared" si="5"/>
        <v>45000</v>
      </c>
      <c r="Y49" s="46"/>
      <c r="Z49" s="41" t="s">
        <v>42</v>
      </c>
      <c r="AA49" s="7" t="e">
        <f>+X49*#REF!</f>
        <v>#REF!</v>
      </c>
    </row>
    <row r="50" spans="1:27" ht="12.75" x14ac:dyDescent="0.2">
      <c r="A50" s="44" t="s">
        <v>6</v>
      </c>
      <c r="B50" s="1" t="s">
        <v>42</v>
      </c>
      <c r="C50" s="19" t="s">
        <v>137</v>
      </c>
      <c r="D50" s="1">
        <v>72</v>
      </c>
      <c r="E50" s="26"/>
      <c r="F50" s="86">
        <v>2.0499999999999998</v>
      </c>
      <c r="G50" s="72">
        <f t="shared" si="0"/>
        <v>147.6</v>
      </c>
      <c r="H50" s="1" t="s">
        <v>9</v>
      </c>
      <c r="I50" s="29"/>
      <c r="J50" s="29"/>
      <c r="K50" s="11">
        <f t="shared" si="6"/>
        <v>0</v>
      </c>
      <c r="L50" s="29"/>
      <c r="M50" s="29"/>
      <c r="N50" s="29">
        <v>0</v>
      </c>
      <c r="O50" s="29">
        <v>0</v>
      </c>
      <c r="P50" s="29">
        <v>0</v>
      </c>
      <c r="Q50" s="29">
        <v>0</v>
      </c>
      <c r="R50" s="29">
        <v>0</v>
      </c>
      <c r="S50" s="29">
        <v>500</v>
      </c>
      <c r="T50" s="29">
        <v>500</v>
      </c>
      <c r="U50" s="29">
        <v>500</v>
      </c>
      <c r="V50" s="29">
        <v>500</v>
      </c>
      <c r="W50" s="60">
        <v>500</v>
      </c>
      <c r="X50" s="56">
        <f t="shared" si="5"/>
        <v>2500</v>
      </c>
      <c r="Y50" s="46"/>
      <c r="Z50" s="41" t="s">
        <v>42</v>
      </c>
      <c r="AA50" s="28">
        <f>+F50*X50</f>
        <v>5125</v>
      </c>
    </row>
    <row r="51" spans="1:27" ht="12.75" x14ac:dyDescent="0.2">
      <c r="A51" s="44" t="s">
        <v>6</v>
      </c>
      <c r="B51" s="2" t="s">
        <v>42</v>
      </c>
      <c r="C51" s="9" t="s">
        <v>43</v>
      </c>
      <c r="D51" s="10">
        <v>24</v>
      </c>
      <c r="E51" s="6"/>
      <c r="F51" s="72">
        <v>2.0499999999999998</v>
      </c>
      <c r="G51" s="72">
        <f t="shared" si="0"/>
        <v>49.199999999999996</v>
      </c>
      <c r="H51" s="4" t="s">
        <v>9</v>
      </c>
      <c r="I51" s="5"/>
      <c r="J51" s="11"/>
      <c r="K51" s="11">
        <f t="shared" si="6"/>
        <v>0</v>
      </c>
      <c r="L51" s="11"/>
      <c r="M51" s="11"/>
      <c r="N51" s="11"/>
      <c r="O51" s="11"/>
      <c r="P51" s="11"/>
      <c r="Q51" s="11"/>
      <c r="R51" s="11">
        <v>720</v>
      </c>
      <c r="S51" s="11"/>
      <c r="T51" s="11"/>
      <c r="U51" s="11">
        <v>1000</v>
      </c>
      <c r="V51" s="11"/>
      <c r="W51" s="58"/>
      <c r="X51" s="56">
        <f t="shared" si="5"/>
        <v>1720</v>
      </c>
      <c r="Y51" s="45"/>
      <c r="Z51" s="39" t="s">
        <v>42</v>
      </c>
      <c r="AA51" s="7">
        <f>+X51*F51</f>
        <v>3525.9999999999995</v>
      </c>
    </row>
    <row r="52" spans="1:27" ht="12.75" x14ac:dyDescent="0.2">
      <c r="A52" s="44" t="s">
        <v>6</v>
      </c>
      <c r="B52" s="1" t="s">
        <v>40</v>
      </c>
      <c r="C52" s="19" t="s">
        <v>234</v>
      </c>
      <c r="D52" s="1">
        <v>72</v>
      </c>
      <c r="E52" s="26"/>
      <c r="F52" s="72">
        <v>1.77</v>
      </c>
      <c r="G52" s="72">
        <f t="shared" si="0"/>
        <v>127.44</v>
      </c>
      <c r="H52" s="10" t="s">
        <v>111</v>
      </c>
      <c r="I52" s="29"/>
      <c r="J52" s="29"/>
      <c r="K52" s="11">
        <f t="shared" si="6"/>
        <v>0</v>
      </c>
      <c r="L52" s="29"/>
      <c r="M52" s="11">
        <f>'[1]MGN Liner Weekly Avail - 16 wks'!C57</f>
        <v>0</v>
      </c>
      <c r="N52" s="11">
        <f>'[1]MGN Liner Weekly Avail - 16 wks'!D57+'[1]MGN Liner Weekly Avail - 16 wks'!E57</f>
        <v>0</v>
      </c>
      <c r="O52" s="11" t="s">
        <v>118</v>
      </c>
      <c r="P52" s="11">
        <f>'[1]MGN Liner Weekly Avail - 16 wks'!I57+'[1]MGN Liner Weekly Avail - 16 wks'!J57+'[1]MGN Liner Weekly Avail - 16 wks'!K57</f>
        <v>0</v>
      </c>
      <c r="Q52" s="11">
        <f>'[1]MGN Liner Weekly Avail - 16 wks'!L57+'[1]MGN Liner Weekly Avail - 16 wks'!M57</f>
        <v>0</v>
      </c>
      <c r="R52" s="11">
        <v>5600</v>
      </c>
      <c r="S52" s="11">
        <f>'[1]MGN Liner Weekly Avail - 16 wks'!Q57+'[1]MGN Liner Weekly Avail - 16 wks'!R57</f>
        <v>0</v>
      </c>
      <c r="T52" s="11" t="s">
        <v>118</v>
      </c>
      <c r="U52" s="11">
        <f>'[1]MGN Liner Weekly Avail - 16 wks'!U57+'[1]MGN Liner Weekly Avail - 16 wks'!V57</f>
        <v>0</v>
      </c>
      <c r="V52" s="11">
        <v>3500</v>
      </c>
      <c r="W52" s="58" t="s">
        <v>118</v>
      </c>
      <c r="X52" s="56">
        <f t="shared" si="5"/>
        <v>9100</v>
      </c>
      <c r="Y52" s="46"/>
      <c r="Z52" s="41" t="s">
        <v>40</v>
      </c>
      <c r="AA52" s="28">
        <f t="shared" ref="AA52:AA57" si="7">+F52*X52</f>
        <v>16107</v>
      </c>
    </row>
    <row r="53" spans="1:27" ht="12.75" x14ac:dyDescent="0.2">
      <c r="A53" s="44" t="s">
        <v>6</v>
      </c>
      <c r="B53" s="1" t="s">
        <v>40</v>
      </c>
      <c r="C53" s="19" t="s">
        <v>235</v>
      </c>
      <c r="D53" s="1">
        <v>72</v>
      </c>
      <c r="E53" s="26">
        <v>0.35</v>
      </c>
      <c r="F53" s="72">
        <v>1.8</v>
      </c>
      <c r="G53" s="72">
        <f t="shared" si="0"/>
        <v>154.79999999999998</v>
      </c>
      <c r="H53" s="10" t="s">
        <v>111</v>
      </c>
      <c r="I53" s="29"/>
      <c r="J53" s="29"/>
      <c r="K53" s="11">
        <f t="shared" si="6"/>
        <v>0</v>
      </c>
      <c r="L53" s="29"/>
      <c r="M53" s="11">
        <f>'[1]MGN Liner Weekly Avail - 16 wks'!C58</f>
        <v>0</v>
      </c>
      <c r="N53" s="11">
        <f>'[1]MGN Liner Weekly Avail - 16 wks'!D58+'[1]MGN Liner Weekly Avail - 16 wks'!E58</f>
        <v>0</v>
      </c>
      <c r="O53" s="11">
        <f>'[1]MGN Liner Weekly Avail - 16 wks'!F58+'[1]MGN Liner Weekly Avail - 16 wks'!G58+'[1]MGN Liner Weekly Avail - 16 wks'!H58</f>
        <v>200</v>
      </c>
      <c r="P53" s="11">
        <v>100</v>
      </c>
      <c r="Q53" s="11">
        <f>'[1]MGN Liner Weekly Avail - 16 wks'!L58+'[1]MGN Liner Weekly Avail - 16 wks'!M58</f>
        <v>0</v>
      </c>
      <c r="R53" s="11">
        <f>'[1]MGN Liner Weekly Avail - 16 wks'!N58+'[1]MGN Liner Weekly Avail - 16 wks'!O58+'[1]MGN Liner Weekly Avail - 16 wks'!P58</f>
        <v>0</v>
      </c>
      <c r="S53" s="11">
        <f>'[1]MGN Liner Weekly Avail - 16 wks'!Q58+'[1]MGN Liner Weekly Avail - 16 wks'!R58</f>
        <v>0</v>
      </c>
      <c r="T53" s="11">
        <f>'[1]MGN Liner Weekly Avail - 16 wks'!S58+'[1]MGN Liner Weekly Avail - 16 wks'!T58</f>
        <v>0</v>
      </c>
      <c r="U53" s="11">
        <f>'[1]MGN Liner Weekly Avail - 16 wks'!U58+'[1]MGN Liner Weekly Avail - 16 wks'!V58</f>
        <v>0</v>
      </c>
      <c r="V53" s="11">
        <f>'[1]MGN Liner Weekly Avail - 16 wks'!W58+'[1]MGN Liner Weekly Avail - 16 wks'!X58</f>
        <v>0</v>
      </c>
      <c r="W53" s="58">
        <f>'[1]MGN Liner Weekly Avail - 16 wks'!Y58+'[1]MGN Liner Weekly Avail - 16 wks'!Z58+'[1]MGN Liner Weekly Avail - 16 wks'!AA58</f>
        <v>0</v>
      </c>
      <c r="X53" s="56">
        <f t="shared" si="5"/>
        <v>300</v>
      </c>
      <c r="Y53" s="46"/>
      <c r="Z53" s="41" t="s">
        <v>40</v>
      </c>
      <c r="AA53" s="28">
        <f t="shared" si="7"/>
        <v>540</v>
      </c>
    </row>
    <row r="54" spans="1:27" ht="12.75" x14ac:dyDescent="0.2">
      <c r="A54" s="44" t="s">
        <v>6</v>
      </c>
      <c r="B54" s="1" t="s">
        <v>40</v>
      </c>
      <c r="C54" s="19" t="s">
        <v>236</v>
      </c>
      <c r="D54" s="1">
        <v>75</v>
      </c>
      <c r="E54" s="26"/>
      <c r="F54" s="72">
        <v>1.8</v>
      </c>
      <c r="G54" s="72">
        <f t="shared" si="0"/>
        <v>135</v>
      </c>
      <c r="H54" s="10" t="s">
        <v>111</v>
      </c>
      <c r="I54" s="29"/>
      <c r="J54" s="29"/>
      <c r="K54" s="11">
        <f t="shared" si="6"/>
        <v>0</v>
      </c>
      <c r="L54" s="29"/>
      <c r="M54" s="11">
        <f>'[1]MGN Liner Weekly Avail - 16 wks'!C59</f>
        <v>0</v>
      </c>
      <c r="N54" s="11">
        <f>'[1]MGN Liner Weekly Avail - 16 wks'!D59+'[1]MGN Liner Weekly Avail - 16 wks'!E59</f>
        <v>0</v>
      </c>
      <c r="O54" s="11">
        <f>'[1]MGN Liner Weekly Avail - 16 wks'!F59+'[1]MGN Liner Weekly Avail - 16 wks'!G59+'[1]MGN Liner Weekly Avail - 16 wks'!H59</f>
        <v>0</v>
      </c>
      <c r="P54" s="11">
        <f>'[1]MGN Liner Weekly Avail - 16 wks'!I59+'[1]MGN Liner Weekly Avail - 16 wks'!J59+'[1]MGN Liner Weekly Avail - 16 wks'!K59</f>
        <v>250</v>
      </c>
      <c r="Q54" s="11">
        <f>'[1]MGN Liner Weekly Avail - 16 wks'!L59+'[1]MGN Liner Weekly Avail - 16 wks'!M59</f>
        <v>0</v>
      </c>
      <c r="R54" s="11">
        <f>'[1]MGN Liner Weekly Avail - 16 wks'!N59+'[1]MGN Liner Weekly Avail - 16 wks'!O59+'[1]MGN Liner Weekly Avail - 16 wks'!P59</f>
        <v>0</v>
      </c>
      <c r="S54" s="11">
        <f>'[1]MGN Liner Weekly Avail - 16 wks'!Q59+'[1]MGN Liner Weekly Avail - 16 wks'!R59</f>
        <v>0</v>
      </c>
      <c r="T54" s="11">
        <f>'[1]MGN Liner Weekly Avail - 16 wks'!S59+'[1]MGN Liner Weekly Avail - 16 wks'!T59</f>
        <v>0</v>
      </c>
      <c r="U54" s="11">
        <f>'[1]MGN Liner Weekly Avail - 16 wks'!U59+'[1]MGN Liner Weekly Avail - 16 wks'!V59</f>
        <v>784</v>
      </c>
      <c r="V54" s="11">
        <f>'[1]MGN Liner Weekly Avail - 16 wks'!W59+'[1]MGN Liner Weekly Avail - 16 wks'!X59</f>
        <v>0</v>
      </c>
      <c r="W54" s="58">
        <f>'[1]MGN Liner Weekly Avail - 16 wks'!Y59+'[1]MGN Liner Weekly Avail - 16 wks'!Z59+'[1]MGN Liner Weekly Avail - 16 wks'!AA59</f>
        <v>0</v>
      </c>
      <c r="X54" s="56">
        <f t="shared" si="5"/>
        <v>1034</v>
      </c>
      <c r="Y54" s="46"/>
      <c r="Z54" s="41" t="s">
        <v>40</v>
      </c>
      <c r="AA54" s="28">
        <f t="shared" si="7"/>
        <v>1861.2</v>
      </c>
    </row>
    <row r="55" spans="1:27" ht="12.75" x14ac:dyDescent="0.2">
      <c r="A55" s="44" t="s">
        <v>6</v>
      </c>
      <c r="B55" s="1" t="s">
        <v>40</v>
      </c>
      <c r="C55" s="19" t="s">
        <v>237</v>
      </c>
      <c r="D55" s="1">
        <v>72</v>
      </c>
      <c r="E55" s="26">
        <v>0.2</v>
      </c>
      <c r="F55" s="72">
        <v>1.8</v>
      </c>
      <c r="G55" s="72">
        <f t="shared" si="0"/>
        <v>144</v>
      </c>
      <c r="H55" s="10" t="s">
        <v>111</v>
      </c>
      <c r="I55" s="29"/>
      <c r="J55" s="29"/>
      <c r="K55" s="11">
        <f t="shared" si="6"/>
        <v>0</v>
      </c>
      <c r="L55" s="29"/>
      <c r="M55" s="11">
        <f>'[1]MGN Liner Weekly Avail - 16 wks'!C60</f>
        <v>0</v>
      </c>
      <c r="N55" s="11">
        <f>'[1]MGN Liner Weekly Avail - 16 wks'!D60+'[1]MGN Liner Weekly Avail - 16 wks'!E60</f>
        <v>0</v>
      </c>
      <c r="O55" s="11">
        <v>350</v>
      </c>
      <c r="P55" s="11">
        <f>'[1]MGN Liner Weekly Avail - 16 wks'!I60+'[1]MGN Liner Weekly Avail - 16 wks'!J60+'[1]MGN Liner Weekly Avail - 16 wks'!K60</f>
        <v>1000</v>
      </c>
      <c r="Q55" s="11">
        <f>'[1]MGN Liner Weekly Avail - 16 wks'!L60+'[1]MGN Liner Weekly Avail - 16 wks'!M60</f>
        <v>1000</v>
      </c>
      <c r="R55" s="11">
        <f>'[1]MGN Liner Weekly Avail - 16 wks'!N60+'[1]MGN Liner Weekly Avail - 16 wks'!O60+'[1]MGN Liner Weekly Avail - 16 wks'!P60</f>
        <v>0</v>
      </c>
      <c r="S55" s="11">
        <f>'[1]MGN Liner Weekly Avail - 16 wks'!Q60+'[1]MGN Liner Weekly Avail - 16 wks'!R60</f>
        <v>0</v>
      </c>
      <c r="T55" s="11">
        <f>'[1]MGN Liner Weekly Avail - 16 wks'!S60+'[1]MGN Liner Weekly Avail - 16 wks'!T60</f>
        <v>0</v>
      </c>
      <c r="U55" s="11">
        <f>'[1]MGN Liner Weekly Avail - 16 wks'!U60+'[1]MGN Liner Weekly Avail - 16 wks'!V60</f>
        <v>0</v>
      </c>
      <c r="V55" s="11">
        <f>'[1]MGN Liner Weekly Avail - 16 wks'!W60+'[1]MGN Liner Weekly Avail - 16 wks'!X60</f>
        <v>0</v>
      </c>
      <c r="W55" s="58">
        <f>'[1]MGN Liner Weekly Avail - 16 wks'!Y60+'[1]MGN Liner Weekly Avail - 16 wks'!Z60+'[1]MGN Liner Weekly Avail - 16 wks'!AA60</f>
        <v>0</v>
      </c>
      <c r="X55" s="56">
        <f t="shared" si="5"/>
        <v>2350</v>
      </c>
      <c r="Y55" s="46"/>
      <c r="Z55" s="41" t="s">
        <v>40</v>
      </c>
      <c r="AA55" s="28">
        <f t="shared" si="7"/>
        <v>4230</v>
      </c>
    </row>
    <row r="56" spans="1:27" ht="12.75" x14ac:dyDescent="0.2">
      <c r="A56" s="44" t="s">
        <v>6</v>
      </c>
      <c r="B56" s="1" t="s">
        <v>40</v>
      </c>
      <c r="C56" s="19" t="s">
        <v>238</v>
      </c>
      <c r="D56" s="1">
        <v>72</v>
      </c>
      <c r="E56" s="26">
        <v>0.3</v>
      </c>
      <c r="F56" s="72">
        <v>1.77</v>
      </c>
      <c r="G56" s="72">
        <f t="shared" si="0"/>
        <v>149.04</v>
      </c>
      <c r="H56" s="10" t="s">
        <v>111</v>
      </c>
      <c r="I56" s="29"/>
      <c r="J56" s="29"/>
      <c r="K56" s="11">
        <f t="shared" si="6"/>
        <v>0</v>
      </c>
      <c r="L56" s="29"/>
      <c r="M56" s="11">
        <f>'[1]MGN Liner Weekly Avail - 16 wks'!C61</f>
        <v>0</v>
      </c>
      <c r="N56" s="11">
        <f>'[1]MGN Liner Weekly Avail - 16 wks'!D61+'[1]MGN Liner Weekly Avail - 16 wks'!E61</f>
        <v>0</v>
      </c>
      <c r="O56" s="11">
        <f>'[1]MGN Liner Weekly Avail - 16 wks'!F61+'[1]MGN Liner Weekly Avail - 16 wks'!G61+'[1]MGN Liner Weekly Avail - 16 wks'!H61</f>
        <v>0</v>
      </c>
      <c r="P56" s="11" t="s">
        <v>118</v>
      </c>
      <c r="Q56" s="11">
        <v>618</v>
      </c>
      <c r="R56" s="11">
        <v>1000</v>
      </c>
      <c r="S56" s="11" t="s">
        <v>118</v>
      </c>
      <c r="T56" s="11">
        <f>'[1]MGN Liner Weekly Avail - 16 wks'!S61+'[1]MGN Liner Weekly Avail - 16 wks'!T61</f>
        <v>0</v>
      </c>
      <c r="U56" s="11">
        <f>'[1]MGN Liner Weekly Avail - 16 wks'!U61+'[1]MGN Liner Weekly Avail - 16 wks'!V61</f>
        <v>2500</v>
      </c>
      <c r="V56" s="11">
        <f>'[1]MGN Liner Weekly Avail - 16 wks'!W61+'[1]MGN Liner Weekly Avail - 16 wks'!X61</f>
        <v>1500</v>
      </c>
      <c r="W56" s="58">
        <f>'[1]MGN Liner Weekly Avail - 16 wks'!Y61+'[1]MGN Liner Weekly Avail - 16 wks'!Z61+'[1]MGN Liner Weekly Avail - 16 wks'!AA61</f>
        <v>0</v>
      </c>
      <c r="X56" s="56">
        <f t="shared" si="5"/>
        <v>5618</v>
      </c>
      <c r="Y56" s="46"/>
      <c r="Z56" s="41" t="s">
        <v>40</v>
      </c>
      <c r="AA56" s="28">
        <f t="shared" si="7"/>
        <v>9943.86</v>
      </c>
    </row>
    <row r="57" spans="1:27" ht="12.75" x14ac:dyDescent="0.2">
      <c r="A57" s="44" t="s">
        <v>6</v>
      </c>
      <c r="B57" s="1" t="s">
        <v>40</v>
      </c>
      <c r="C57" s="19" t="s">
        <v>239</v>
      </c>
      <c r="D57" s="1">
        <v>72</v>
      </c>
      <c r="E57" s="26"/>
      <c r="F57" s="72">
        <v>1.8</v>
      </c>
      <c r="G57" s="72">
        <f t="shared" si="0"/>
        <v>129.6</v>
      </c>
      <c r="H57" s="10" t="s">
        <v>111</v>
      </c>
      <c r="I57" s="29"/>
      <c r="J57" s="29"/>
      <c r="K57" s="11">
        <f t="shared" si="6"/>
        <v>0</v>
      </c>
      <c r="L57" s="29"/>
      <c r="M57" s="11">
        <f>'[1]MGN Liner Weekly Avail - 16 wks'!C62</f>
        <v>0</v>
      </c>
      <c r="N57" s="11">
        <f>'[1]MGN Liner Weekly Avail - 16 wks'!D62+'[1]MGN Liner Weekly Avail - 16 wks'!E62</f>
        <v>0</v>
      </c>
      <c r="O57" s="11">
        <f>'[1]MGN Liner Weekly Avail - 16 wks'!F62+'[1]MGN Liner Weekly Avail - 16 wks'!G62+'[1]MGN Liner Weekly Avail - 16 wks'!H62</f>
        <v>0</v>
      </c>
      <c r="P57" s="11">
        <f>'[1]MGN Liner Weekly Avail - 16 wks'!I62+'[1]MGN Liner Weekly Avail - 16 wks'!J62+'[1]MGN Liner Weekly Avail - 16 wks'!K62</f>
        <v>0</v>
      </c>
      <c r="Q57" s="11">
        <f>'[1]MGN Liner Weekly Avail - 16 wks'!L62+'[1]MGN Liner Weekly Avail - 16 wks'!M62</f>
        <v>0</v>
      </c>
      <c r="R57" s="11">
        <f>'[1]MGN Liner Weekly Avail - 16 wks'!N62+'[1]MGN Liner Weekly Avail - 16 wks'!O62+'[1]MGN Liner Weekly Avail - 16 wks'!P62</f>
        <v>1450</v>
      </c>
      <c r="S57" s="11">
        <f>'[1]MGN Liner Weekly Avail - 16 wks'!Q62+'[1]MGN Liner Weekly Avail - 16 wks'!R62</f>
        <v>0</v>
      </c>
      <c r="T57" s="11">
        <f>'[1]MGN Liner Weekly Avail - 16 wks'!S62+'[1]MGN Liner Weekly Avail - 16 wks'!T62</f>
        <v>0</v>
      </c>
      <c r="U57" s="11">
        <f>'[1]MGN Liner Weekly Avail - 16 wks'!U62+'[1]MGN Liner Weekly Avail - 16 wks'!V62</f>
        <v>0</v>
      </c>
      <c r="V57" s="11">
        <f>'[1]MGN Liner Weekly Avail - 16 wks'!W62+'[1]MGN Liner Weekly Avail - 16 wks'!X62</f>
        <v>0</v>
      </c>
      <c r="W57" s="58">
        <f>'[1]MGN Liner Weekly Avail - 16 wks'!Y62+'[1]MGN Liner Weekly Avail - 16 wks'!Z62+'[1]MGN Liner Weekly Avail - 16 wks'!AA62</f>
        <v>1100</v>
      </c>
      <c r="X57" s="56">
        <f t="shared" si="5"/>
        <v>2550</v>
      </c>
      <c r="Y57" s="46"/>
      <c r="Z57" s="41" t="s">
        <v>40</v>
      </c>
      <c r="AA57" s="28">
        <f t="shared" si="7"/>
        <v>4590</v>
      </c>
    </row>
    <row r="58" spans="1:27" ht="12.75" x14ac:dyDescent="0.2">
      <c r="A58" s="44" t="s">
        <v>6</v>
      </c>
      <c r="B58" s="2" t="s">
        <v>44</v>
      </c>
      <c r="C58" s="13" t="s">
        <v>233</v>
      </c>
      <c r="D58" s="10">
        <v>72</v>
      </c>
      <c r="E58" s="6"/>
      <c r="F58" s="72">
        <v>1.08</v>
      </c>
      <c r="G58" s="72">
        <f t="shared" si="0"/>
        <v>77.760000000000005</v>
      </c>
      <c r="H58" s="4" t="s">
        <v>9</v>
      </c>
      <c r="I58" s="5"/>
      <c r="J58" s="11"/>
      <c r="K58" s="11">
        <f t="shared" si="6"/>
        <v>0</v>
      </c>
      <c r="L58" s="96">
        <v>7200</v>
      </c>
      <c r="M58" s="11">
        <v>0</v>
      </c>
      <c r="N58" s="11">
        <v>0</v>
      </c>
      <c r="O58" s="11">
        <v>1008</v>
      </c>
      <c r="P58" s="11">
        <v>1008</v>
      </c>
      <c r="Q58" s="11">
        <v>0</v>
      </c>
      <c r="R58" s="11">
        <v>0</v>
      </c>
      <c r="S58" s="11">
        <v>0</v>
      </c>
      <c r="T58" s="11">
        <v>2592</v>
      </c>
      <c r="U58" s="11">
        <v>1008</v>
      </c>
      <c r="V58" s="11">
        <v>0</v>
      </c>
      <c r="W58" s="58">
        <v>0</v>
      </c>
      <c r="X58" s="56">
        <f t="shared" si="5"/>
        <v>12816</v>
      </c>
      <c r="Y58" s="45" t="s">
        <v>45</v>
      </c>
      <c r="Z58" s="39" t="s">
        <v>44</v>
      </c>
      <c r="AA58" s="7">
        <f>+X58*F58</f>
        <v>13841.28</v>
      </c>
    </row>
    <row r="59" spans="1:27" ht="12.75" x14ac:dyDescent="0.2">
      <c r="A59" s="44" t="s">
        <v>6</v>
      </c>
      <c r="B59" s="1" t="s">
        <v>46</v>
      </c>
      <c r="C59" s="19" t="s">
        <v>223</v>
      </c>
      <c r="D59" s="1">
        <v>72</v>
      </c>
      <c r="E59" s="87"/>
      <c r="F59" s="86">
        <v>1.74</v>
      </c>
      <c r="G59" s="72">
        <f t="shared" si="0"/>
        <v>125.28</v>
      </c>
      <c r="H59" s="10" t="s">
        <v>111</v>
      </c>
      <c r="I59" s="29"/>
      <c r="J59" s="29"/>
      <c r="K59" s="11">
        <f t="shared" si="6"/>
        <v>0</v>
      </c>
      <c r="L59" s="29"/>
      <c r="M59" s="11">
        <f>'[1]MGN Liner Weekly Avail - 16 wks'!C68</f>
        <v>0</v>
      </c>
      <c r="N59" s="11">
        <f>'[1]MGN Liner Weekly Avail - 16 wks'!D68+'[1]MGN Liner Weekly Avail - 16 wks'!E68</f>
        <v>0</v>
      </c>
      <c r="O59" s="11" t="s">
        <v>118</v>
      </c>
      <c r="P59" s="11" t="s">
        <v>118</v>
      </c>
      <c r="Q59" s="11" t="s">
        <v>118</v>
      </c>
      <c r="R59" s="11" t="s">
        <v>118</v>
      </c>
      <c r="S59" s="11" t="s">
        <v>118</v>
      </c>
      <c r="T59" s="11" t="s">
        <v>118</v>
      </c>
      <c r="U59" s="11" t="s">
        <v>118</v>
      </c>
      <c r="V59" s="11" t="s">
        <v>118</v>
      </c>
      <c r="W59" s="11" t="s">
        <v>118</v>
      </c>
      <c r="X59" s="56">
        <f t="shared" si="5"/>
        <v>0</v>
      </c>
      <c r="Y59" s="46"/>
      <c r="Z59" s="41" t="s">
        <v>46</v>
      </c>
      <c r="AA59" s="28">
        <f t="shared" ref="AA59:AA70" si="8">+F59*X59</f>
        <v>0</v>
      </c>
    </row>
    <row r="60" spans="1:27" ht="12.75" x14ac:dyDescent="0.2">
      <c r="A60" s="44" t="s">
        <v>6</v>
      </c>
      <c r="B60" s="1" t="s">
        <v>46</v>
      </c>
      <c r="C60" s="19" t="s">
        <v>224</v>
      </c>
      <c r="D60" s="1">
        <v>72</v>
      </c>
      <c r="E60" s="87"/>
      <c r="F60" s="86">
        <v>1.74</v>
      </c>
      <c r="G60" s="72">
        <f t="shared" si="0"/>
        <v>125.28</v>
      </c>
      <c r="H60" s="10" t="s">
        <v>111</v>
      </c>
      <c r="I60" s="29"/>
      <c r="J60" s="29"/>
      <c r="K60" s="11">
        <v>216</v>
      </c>
      <c r="L60" s="29"/>
      <c r="M60" s="11">
        <f>'[1]MGN Liner Weekly Avail - 16 wks'!C69</f>
        <v>0</v>
      </c>
      <c r="N60" s="11">
        <f>'[1]MGN Liner Weekly Avail - 16 wks'!D69+'[1]MGN Liner Weekly Avail - 16 wks'!E69</f>
        <v>0</v>
      </c>
      <c r="O60" s="11">
        <f>'[1]MGN Liner Weekly Avail - 16 wks'!F69+'[1]MGN Liner Weekly Avail - 16 wks'!G69+'[1]MGN Liner Weekly Avail - 16 wks'!H69</f>
        <v>0</v>
      </c>
      <c r="P60" s="11">
        <v>3712</v>
      </c>
      <c r="Q60" s="11" t="s">
        <v>118</v>
      </c>
      <c r="R60" s="11">
        <v>23864</v>
      </c>
      <c r="S60" s="11">
        <v>4000</v>
      </c>
      <c r="T60" s="11">
        <v>500</v>
      </c>
      <c r="U60" s="11" t="s">
        <v>118</v>
      </c>
      <c r="V60" s="11">
        <v>2500</v>
      </c>
      <c r="W60" s="58">
        <v>5000</v>
      </c>
      <c r="X60" s="56">
        <f t="shared" si="5"/>
        <v>39792</v>
      </c>
      <c r="Y60" s="46"/>
      <c r="Z60" s="41" t="s">
        <v>46</v>
      </c>
      <c r="AA60" s="28">
        <f t="shared" si="8"/>
        <v>69238.080000000002</v>
      </c>
    </row>
    <row r="61" spans="1:27" ht="12.75" x14ac:dyDescent="0.2">
      <c r="A61" s="44" t="s">
        <v>6</v>
      </c>
      <c r="B61" s="1" t="s">
        <v>46</v>
      </c>
      <c r="C61" s="19" t="s">
        <v>225</v>
      </c>
      <c r="D61" s="1">
        <v>72</v>
      </c>
      <c r="E61" s="26">
        <v>0.35</v>
      </c>
      <c r="F61" s="72">
        <v>1.75</v>
      </c>
      <c r="G61" s="72">
        <f t="shared" si="0"/>
        <v>151.19999999999999</v>
      </c>
      <c r="H61" s="10" t="s">
        <v>111</v>
      </c>
      <c r="I61" s="29"/>
      <c r="J61" s="29"/>
      <c r="K61" s="11">
        <f t="shared" ref="K61:K96" si="9">J61</f>
        <v>0</v>
      </c>
      <c r="L61" s="29"/>
      <c r="M61" s="11">
        <f>'[1]MGN Liner Weekly Avail - 16 wks'!C70</f>
        <v>0</v>
      </c>
      <c r="N61" s="11">
        <f>'[1]MGN Liner Weekly Avail - 16 wks'!D70+'[1]MGN Liner Weekly Avail - 16 wks'!E70</f>
        <v>0</v>
      </c>
      <c r="O61" s="11">
        <f>'[1]MGN Liner Weekly Avail - 16 wks'!F70+'[1]MGN Liner Weekly Avail - 16 wks'!G70+'[1]MGN Liner Weekly Avail - 16 wks'!H70</f>
        <v>0</v>
      </c>
      <c r="P61" s="11">
        <f>'[1]MGN Liner Weekly Avail - 16 wks'!I70+'[1]MGN Liner Weekly Avail - 16 wks'!J70+'[1]MGN Liner Weekly Avail - 16 wks'!K70</f>
        <v>400</v>
      </c>
      <c r="Q61" s="11">
        <f>'[1]MGN Liner Weekly Avail - 16 wks'!L70+'[1]MGN Liner Weekly Avail - 16 wks'!M70</f>
        <v>0</v>
      </c>
      <c r="R61" s="11">
        <f>'[1]MGN Liner Weekly Avail - 16 wks'!N70+'[1]MGN Liner Weekly Avail - 16 wks'!O70+'[1]MGN Liner Weekly Avail - 16 wks'!P70</f>
        <v>300</v>
      </c>
      <c r="S61" s="11">
        <v>3100</v>
      </c>
      <c r="T61" s="11">
        <f>'[1]MGN Liner Weekly Avail - 16 wks'!S70+'[1]MGN Liner Weekly Avail - 16 wks'!T70</f>
        <v>0</v>
      </c>
      <c r="U61" s="11">
        <f>'[1]MGN Liner Weekly Avail - 16 wks'!U70+'[1]MGN Liner Weekly Avail - 16 wks'!V70</f>
        <v>16500</v>
      </c>
      <c r="V61" s="11">
        <f>'[1]MGN Liner Weekly Avail - 16 wks'!W70+'[1]MGN Liner Weekly Avail - 16 wks'!X70</f>
        <v>15200</v>
      </c>
      <c r="W61" s="58">
        <v>70000</v>
      </c>
      <c r="X61" s="56">
        <f t="shared" si="5"/>
        <v>105500</v>
      </c>
      <c r="Y61" s="46"/>
      <c r="Z61" s="41" t="s">
        <v>46</v>
      </c>
      <c r="AA61" s="28">
        <f t="shared" si="8"/>
        <v>184625</v>
      </c>
    </row>
    <row r="62" spans="1:27" ht="12.75" x14ac:dyDescent="0.2">
      <c r="A62" s="44" t="s">
        <v>6</v>
      </c>
      <c r="B62" s="1" t="s">
        <v>46</v>
      </c>
      <c r="C62" s="19" t="s">
        <v>226</v>
      </c>
      <c r="D62" s="1">
        <v>72</v>
      </c>
      <c r="E62" s="26"/>
      <c r="F62" s="72">
        <v>1.5</v>
      </c>
      <c r="G62" s="72">
        <f t="shared" si="0"/>
        <v>108</v>
      </c>
      <c r="H62" s="1" t="s">
        <v>9</v>
      </c>
      <c r="I62" s="29"/>
      <c r="J62" s="29"/>
      <c r="K62" s="11">
        <f t="shared" si="9"/>
        <v>0</v>
      </c>
      <c r="L62" s="98"/>
      <c r="M62" s="29"/>
      <c r="N62" s="29">
        <v>0</v>
      </c>
      <c r="O62" s="29">
        <v>5000</v>
      </c>
      <c r="P62" s="29">
        <v>5000</v>
      </c>
      <c r="Q62" s="29">
        <v>5000</v>
      </c>
      <c r="R62" s="29">
        <v>5000</v>
      </c>
      <c r="S62" s="29">
        <v>5000</v>
      </c>
      <c r="T62" s="29">
        <v>5000</v>
      </c>
      <c r="U62" s="29">
        <v>5000</v>
      </c>
      <c r="V62" s="29">
        <v>5000</v>
      </c>
      <c r="W62" s="60">
        <v>5000</v>
      </c>
      <c r="X62" s="56">
        <f t="shared" si="5"/>
        <v>45000</v>
      </c>
      <c r="Y62" s="46"/>
      <c r="Z62" s="41" t="s">
        <v>46</v>
      </c>
      <c r="AA62" s="28">
        <f t="shared" si="8"/>
        <v>67500</v>
      </c>
    </row>
    <row r="63" spans="1:27" ht="12.75" x14ac:dyDescent="0.2">
      <c r="A63" s="44" t="s">
        <v>6</v>
      </c>
      <c r="B63" s="1" t="s">
        <v>46</v>
      </c>
      <c r="C63" s="19" t="s">
        <v>227</v>
      </c>
      <c r="D63" s="1">
        <v>72</v>
      </c>
      <c r="E63" s="26">
        <v>0.35</v>
      </c>
      <c r="F63" s="72">
        <v>1.75</v>
      </c>
      <c r="G63" s="72">
        <f t="shared" si="0"/>
        <v>151.19999999999999</v>
      </c>
      <c r="H63" s="10" t="s">
        <v>111</v>
      </c>
      <c r="I63" s="29"/>
      <c r="J63" s="29"/>
      <c r="K63" s="11">
        <f t="shared" si="9"/>
        <v>0</v>
      </c>
      <c r="L63" s="29"/>
      <c r="M63" s="11">
        <f>'[1]MGN Liner Weekly Avail - 16 wks'!C71</f>
        <v>0</v>
      </c>
      <c r="N63" s="11">
        <v>0</v>
      </c>
      <c r="O63" s="11">
        <f>'[1]MGN Liner Weekly Avail - 16 wks'!F71+'[1]MGN Liner Weekly Avail - 16 wks'!G71+'[1]MGN Liner Weekly Avail - 16 wks'!H71</f>
        <v>0</v>
      </c>
      <c r="P63" s="11">
        <f>'[1]MGN Liner Weekly Avail - 16 wks'!I71+'[1]MGN Liner Weekly Avail - 16 wks'!J71+'[1]MGN Liner Weekly Avail - 16 wks'!K71</f>
        <v>0</v>
      </c>
      <c r="Q63" s="11">
        <v>5800</v>
      </c>
      <c r="R63" s="11">
        <f>'[1]MGN Liner Weekly Avail - 16 wks'!N71+'[1]MGN Liner Weekly Avail - 16 wks'!O71+'[1]MGN Liner Weekly Avail - 16 wks'!P71</f>
        <v>26840</v>
      </c>
      <c r="S63" s="11">
        <v>11300</v>
      </c>
      <c r="T63" s="11">
        <f>'[1]MGN Liner Weekly Avail - 16 wks'!S71+'[1]MGN Liner Weekly Avail - 16 wks'!T71</f>
        <v>0</v>
      </c>
      <c r="U63" s="11">
        <f>'[1]MGN Liner Weekly Avail - 16 wks'!U71+'[1]MGN Liner Weekly Avail - 16 wks'!V71</f>
        <v>20000</v>
      </c>
      <c r="V63" s="11">
        <f>'[1]MGN Liner Weekly Avail - 16 wks'!W71+'[1]MGN Liner Weekly Avail - 16 wks'!X71</f>
        <v>15000</v>
      </c>
      <c r="W63" s="58">
        <v>8000</v>
      </c>
      <c r="X63" s="56">
        <f t="shared" si="5"/>
        <v>86940</v>
      </c>
      <c r="Y63" s="46"/>
      <c r="Z63" s="41" t="s">
        <v>46</v>
      </c>
      <c r="AA63" s="28">
        <f t="shared" si="8"/>
        <v>152145</v>
      </c>
    </row>
    <row r="64" spans="1:27" ht="12.75" x14ac:dyDescent="0.2">
      <c r="A64" s="44" t="s">
        <v>6</v>
      </c>
      <c r="B64" s="1" t="s">
        <v>46</v>
      </c>
      <c r="C64" s="19" t="s">
        <v>228</v>
      </c>
      <c r="D64" s="1">
        <v>72</v>
      </c>
      <c r="E64" s="26"/>
      <c r="F64" s="72">
        <v>1.77</v>
      </c>
      <c r="G64" s="72">
        <f t="shared" si="0"/>
        <v>127.44</v>
      </c>
      <c r="H64" s="10" t="s">
        <v>111</v>
      </c>
      <c r="I64" s="29"/>
      <c r="J64" s="29"/>
      <c r="K64" s="11">
        <f t="shared" si="9"/>
        <v>0</v>
      </c>
      <c r="L64" s="29"/>
      <c r="M64" s="11">
        <f>'[1]MGN Liner Weekly Avail - 16 wks'!C72</f>
        <v>0</v>
      </c>
      <c r="N64" s="11">
        <f>'[1]MGN Liner Weekly Avail - 16 wks'!D72+'[1]MGN Liner Weekly Avail - 16 wks'!E72</f>
        <v>0</v>
      </c>
      <c r="O64" s="11">
        <f>'[1]MGN Liner Weekly Avail - 16 wks'!F72+'[1]MGN Liner Weekly Avail - 16 wks'!G72+'[1]MGN Liner Weekly Avail - 16 wks'!H72</f>
        <v>0</v>
      </c>
      <c r="P64" s="11" t="s">
        <v>118</v>
      </c>
      <c r="Q64" s="11">
        <f>'[1]MGN Liner Weekly Avail - 16 wks'!L72+'[1]MGN Liner Weekly Avail - 16 wks'!M72</f>
        <v>268</v>
      </c>
      <c r="R64" s="11">
        <f>'[1]MGN Liner Weekly Avail - 16 wks'!N72+'[1]MGN Liner Weekly Avail - 16 wks'!O72+'[1]MGN Liner Weekly Avail - 16 wks'!P72</f>
        <v>0</v>
      </c>
      <c r="S64" s="11">
        <f>'[1]MGN Liner Weekly Avail - 16 wks'!Q72+'[1]MGN Liner Weekly Avail - 16 wks'!R72</f>
        <v>0</v>
      </c>
      <c r="T64" s="11">
        <f>'[1]MGN Liner Weekly Avail - 16 wks'!S72+'[1]MGN Liner Weekly Avail - 16 wks'!T72</f>
        <v>0</v>
      </c>
      <c r="U64" s="11">
        <f>'[1]MGN Liner Weekly Avail - 16 wks'!U72+'[1]MGN Liner Weekly Avail - 16 wks'!V72</f>
        <v>0</v>
      </c>
      <c r="V64" s="11">
        <v>16000</v>
      </c>
      <c r="W64" s="58" t="s">
        <v>118</v>
      </c>
      <c r="X64" s="56">
        <f t="shared" si="5"/>
        <v>16268</v>
      </c>
      <c r="Y64" s="46"/>
      <c r="Z64" s="41" t="s">
        <v>46</v>
      </c>
      <c r="AA64" s="28">
        <f t="shared" si="8"/>
        <v>28794.36</v>
      </c>
    </row>
    <row r="65" spans="1:27" ht="12.75" x14ac:dyDescent="0.2">
      <c r="A65" s="44" t="s">
        <v>6</v>
      </c>
      <c r="B65" s="1" t="s">
        <v>46</v>
      </c>
      <c r="C65" s="19" t="s">
        <v>229</v>
      </c>
      <c r="D65" s="1">
        <v>72</v>
      </c>
      <c r="E65" s="26"/>
      <c r="F65" s="72">
        <v>1.75</v>
      </c>
      <c r="G65" s="72">
        <f t="shared" si="0"/>
        <v>126</v>
      </c>
      <c r="H65" s="10" t="s">
        <v>111</v>
      </c>
      <c r="I65" s="29"/>
      <c r="J65" s="29"/>
      <c r="K65" s="11">
        <f t="shared" si="9"/>
        <v>0</v>
      </c>
      <c r="L65" s="29"/>
      <c r="M65" s="11">
        <f>'[1]MGN Liner Weekly Avail - 16 wks'!C73</f>
        <v>0</v>
      </c>
      <c r="N65" s="11">
        <f>'[1]MGN Liner Weekly Avail - 16 wks'!D73+'[1]MGN Liner Weekly Avail - 16 wks'!E73</f>
        <v>0</v>
      </c>
      <c r="O65" s="11">
        <f>'[1]MGN Liner Weekly Avail - 16 wks'!F73+'[1]MGN Liner Weekly Avail - 16 wks'!G73+'[1]MGN Liner Weekly Avail - 16 wks'!H73</f>
        <v>0</v>
      </c>
      <c r="P65" s="11">
        <f>'[1]MGN Liner Weekly Avail - 16 wks'!I73+'[1]MGN Liner Weekly Avail - 16 wks'!J73+'[1]MGN Liner Weekly Avail - 16 wks'!K73</f>
        <v>2000</v>
      </c>
      <c r="Q65" s="11">
        <f>'[1]MGN Liner Weekly Avail - 16 wks'!L73+'[1]MGN Liner Weekly Avail - 16 wks'!M73</f>
        <v>8000</v>
      </c>
      <c r="R65" s="11">
        <f>'[1]MGN Liner Weekly Avail - 16 wks'!N73+'[1]MGN Liner Weekly Avail - 16 wks'!O73+'[1]MGN Liner Weekly Avail - 16 wks'!P73</f>
        <v>500</v>
      </c>
      <c r="S65" s="11">
        <f>'[1]MGN Liner Weekly Avail - 16 wks'!Q73+'[1]MGN Liner Weekly Avail - 16 wks'!R73</f>
        <v>0</v>
      </c>
      <c r="T65" s="11">
        <f>'[1]MGN Liner Weekly Avail - 16 wks'!S73+'[1]MGN Liner Weekly Avail - 16 wks'!T73</f>
        <v>2100</v>
      </c>
      <c r="U65" s="11">
        <f>'[1]MGN Liner Weekly Avail - 16 wks'!U73+'[1]MGN Liner Weekly Avail - 16 wks'!V73</f>
        <v>0</v>
      </c>
      <c r="V65" s="11">
        <f>'[1]MGN Liner Weekly Avail - 16 wks'!W73+'[1]MGN Liner Weekly Avail - 16 wks'!X73</f>
        <v>0</v>
      </c>
      <c r="W65" s="58">
        <f>'[1]MGN Liner Weekly Avail - 16 wks'!Y73+'[1]MGN Liner Weekly Avail - 16 wks'!Z73+'[1]MGN Liner Weekly Avail - 16 wks'!AA73</f>
        <v>2850</v>
      </c>
      <c r="X65" s="56">
        <f t="shared" si="5"/>
        <v>15450</v>
      </c>
      <c r="Y65" s="46"/>
      <c r="Z65" s="41" t="s">
        <v>46</v>
      </c>
      <c r="AA65" s="28">
        <f t="shared" si="8"/>
        <v>27037.5</v>
      </c>
    </row>
    <row r="66" spans="1:27" ht="12.75" x14ac:dyDescent="0.2">
      <c r="A66" s="44" t="s">
        <v>6</v>
      </c>
      <c r="B66" s="1" t="s">
        <v>46</v>
      </c>
      <c r="C66" s="19" t="s">
        <v>230</v>
      </c>
      <c r="D66" s="1">
        <v>72</v>
      </c>
      <c r="E66" s="26">
        <v>0.35</v>
      </c>
      <c r="F66" s="72">
        <v>1.75</v>
      </c>
      <c r="G66" s="72">
        <f t="shared" si="0"/>
        <v>151.19999999999999</v>
      </c>
      <c r="H66" s="10" t="s">
        <v>111</v>
      </c>
      <c r="I66" s="29"/>
      <c r="J66" s="29"/>
      <c r="K66" s="11">
        <f t="shared" si="9"/>
        <v>0</v>
      </c>
      <c r="L66" s="29"/>
      <c r="M66" s="11">
        <f>'[1]MGN Liner Weekly Avail - 16 wks'!C74</f>
        <v>0</v>
      </c>
      <c r="N66" s="11">
        <f>'[1]MGN Liner Weekly Avail - 16 wks'!D74+'[1]MGN Liner Weekly Avail - 16 wks'!E74</f>
        <v>0</v>
      </c>
      <c r="O66" s="11">
        <f>'[1]MGN Liner Weekly Avail - 16 wks'!F74+'[1]MGN Liner Weekly Avail - 16 wks'!G74+'[1]MGN Liner Weekly Avail - 16 wks'!H74</f>
        <v>0</v>
      </c>
      <c r="P66" s="11">
        <f>'[1]MGN Liner Weekly Avail - 16 wks'!I74+'[1]MGN Liner Weekly Avail - 16 wks'!J74+'[1]MGN Liner Weekly Avail - 16 wks'!K74</f>
        <v>0</v>
      </c>
      <c r="Q66" s="11">
        <f>'[1]MGN Liner Weekly Avail - 16 wks'!L74+'[1]MGN Liner Weekly Avail - 16 wks'!M74</f>
        <v>0</v>
      </c>
      <c r="R66" s="11">
        <v>2300</v>
      </c>
      <c r="S66" s="11">
        <f>'[1]MGN Liner Weekly Avail - 16 wks'!Q74+'[1]MGN Liner Weekly Avail - 16 wks'!R74</f>
        <v>0</v>
      </c>
      <c r="T66" s="11">
        <f>'[1]MGN Liner Weekly Avail - 16 wks'!S74+'[1]MGN Liner Weekly Avail - 16 wks'!T74</f>
        <v>0</v>
      </c>
      <c r="U66" s="11">
        <f>'[1]MGN Liner Weekly Avail - 16 wks'!U74+'[1]MGN Liner Weekly Avail - 16 wks'!V74</f>
        <v>2500</v>
      </c>
      <c r="V66" s="11">
        <f>'[1]MGN Liner Weekly Avail - 16 wks'!W74+'[1]MGN Liner Weekly Avail - 16 wks'!X74</f>
        <v>0</v>
      </c>
      <c r="W66" s="58">
        <f>'[1]MGN Liner Weekly Avail - 16 wks'!Y74+'[1]MGN Liner Weekly Avail - 16 wks'!Z74+'[1]MGN Liner Weekly Avail - 16 wks'!AA74</f>
        <v>0</v>
      </c>
      <c r="X66" s="56">
        <f t="shared" si="5"/>
        <v>4800</v>
      </c>
      <c r="Y66" s="46"/>
      <c r="Z66" s="41" t="s">
        <v>46</v>
      </c>
      <c r="AA66" s="28">
        <f t="shared" si="8"/>
        <v>8400</v>
      </c>
    </row>
    <row r="67" spans="1:27" ht="12.75" x14ac:dyDescent="0.2">
      <c r="A67" s="44" t="s">
        <v>6</v>
      </c>
      <c r="B67" s="1" t="s">
        <v>46</v>
      </c>
      <c r="C67" s="19" t="s">
        <v>231</v>
      </c>
      <c r="D67" s="1">
        <v>72</v>
      </c>
      <c r="E67" s="26"/>
      <c r="F67" s="72">
        <v>1.75</v>
      </c>
      <c r="G67" s="72">
        <f t="shared" si="0"/>
        <v>126</v>
      </c>
      <c r="H67" s="10" t="s">
        <v>111</v>
      </c>
      <c r="I67" s="29"/>
      <c r="J67" s="29"/>
      <c r="K67" s="11">
        <f t="shared" si="9"/>
        <v>0</v>
      </c>
      <c r="L67" s="29"/>
      <c r="M67" s="11">
        <f>'[1]MGN Liner Weekly Avail - 16 wks'!C75</f>
        <v>0</v>
      </c>
      <c r="N67" s="11">
        <f>'[1]MGN Liner Weekly Avail - 16 wks'!D75+'[1]MGN Liner Weekly Avail - 16 wks'!E75</f>
        <v>0</v>
      </c>
      <c r="O67" s="11">
        <f>'[1]MGN Liner Weekly Avail - 16 wks'!F75+'[1]MGN Liner Weekly Avail - 16 wks'!G75+'[1]MGN Liner Weekly Avail - 16 wks'!H75</f>
        <v>0</v>
      </c>
      <c r="P67" s="11">
        <v>500</v>
      </c>
      <c r="Q67" s="11">
        <f>'[1]MGN Liner Weekly Avail - 16 wks'!L75+'[1]MGN Liner Weekly Avail - 16 wks'!M75</f>
        <v>0</v>
      </c>
      <c r="R67" s="11">
        <f>'[1]MGN Liner Weekly Avail - 16 wks'!N75+'[1]MGN Liner Weekly Avail - 16 wks'!O75+'[1]MGN Liner Weekly Avail - 16 wks'!P75</f>
        <v>0</v>
      </c>
      <c r="S67" s="11">
        <f>'[1]MGN Liner Weekly Avail - 16 wks'!Q75+'[1]MGN Liner Weekly Avail - 16 wks'!R75</f>
        <v>0</v>
      </c>
      <c r="T67" s="11">
        <f>'[1]MGN Liner Weekly Avail - 16 wks'!S75+'[1]MGN Liner Weekly Avail - 16 wks'!T75</f>
        <v>0</v>
      </c>
      <c r="U67" s="11">
        <f>'[1]MGN Liner Weekly Avail - 16 wks'!U75+'[1]MGN Liner Weekly Avail - 16 wks'!V75</f>
        <v>0</v>
      </c>
      <c r="V67" s="11">
        <f>'[1]MGN Liner Weekly Avail - 16 wks'!W75+'[1]MGN Liner Weekly Avail - 16 wks'!X75</f>
        <v>0</v>
      </c>
      <c r="W67" s="58">
        <f>'[1]MGN Liner Weekly Avail - 16 wks'!Y75+'[1]MGN Liner Weekly Avail - 16 wks'!Z75+'[1]MGN Liner Weekly Avail - 16 wks'!AA75</f>
        <v>0</v>
      </c>
      <c r="X67" s="56">
        <f t="shared" si="5"/>
        <v>500</v>
      </c>
      <c r="Y67" s="46"/>
      <c r="Z67" s="41" t="s">
        <v>46</v>
      </c>
      <c r="AA67" s="28">
        <f t="shared" si="8"/>
        <v>875</v>
      </c>
    </row>
    <row r="68" spans="1:27" ht="12.75" x14ac:dyDescent="0.2">
      <c r="A68" s="44" t="s">
        <v>6</v>
      </c>
      <c r="B68" s="1" t="s">
        <v>46</v>
      </c>
      <c r="C68" s="19" t="s">
        <v>232</v>
      </c>
      <c r="D68" s="1">
        <v>72</v>
      </c>
      <c r="E68" s="26">
        <v>0.25</v>
      </c>
      <c r="F68" s="72">
        <v>1.8</v>
      </c>
      <c r="G68" s="72">
        <f t="shared" si="0"/>
        <v>147.6</v>
      </c>
      <c r="H68" s="10" t="s">
        <v>111</v>
      </c>
      <c r="I68" s="29"/>
      <c r="J68" s="29"/>
      <c r="K68" s="11">
        <f t="shared" si="9"/>
        <v>0</v>
      </c>
      <c r="L68" s="29"/>
      <c r="M68" s="11">
        <f>'[1]MGN Liner Weekly Avail - 16 wks'!C76</f>
        <v>0</v>
      </c>
      <c r="N68" s="11">
        <f>'[1]MGN Liner Weekly Avail - 16 wks'!D76+'[1]MGN Liner Weekly Avail - 16 wks'!E76</f>
        <v>0</v>
      </c>
      <c r="O68" s="11">
        <f>'[1]MGN Liner Weekly Avail - 16 wks'!F76+'[1]MGN Liner Weekly Avail - 16 wks'!G76+'[1]MGN Liner Weekly Avail - 16 wks'!H76</f>
        <v>0</v>
      </c>
      <c r="P68" s="11">
        <f>'[1]MGN Liner Weekly Avail - 16 wks'!I76+'[1]MGN Liner Weekly Avail - 16 wks'!J76+'[1]MGN Liner Weekly Avail - 16 wks'!K76</f>
        <v>100</v>
      </c>
      <c r="Q68" s="11">
        <f>'[1]MGN Liner Weekly Avail - 16 wks'!L76+'[1]MGN Liner Weekly Avail - 16 wks'!M76</f>
        <v>0</v>
      </c>
      <c r="R68" s="11">
        <f>'[1]MGN Liner Weekly Avail - 16 wks'!N76+'[1]MGN Liner Weekly Avail - 16 wks'!O76+'[1]MGN Liner Weekly Avail - 16 wks'!P76</f>
        <v>0</v>
      </c>
      <c r="S68" s="11">
        <f>'[1]MGN Liner Weekly Avail - 16 wks'!Q76+'[1]MGN Liner Weekly Avail - 16 wks'!R76</f>
        <v>0</v>
      </c>
      <c r="T68" s="11">
        <f>'[1]MGN Liner Weekly Avail - 16 wks'!S76+'[1]MGN Liner Weekly Avail - 16 wks'!T76</f>
        <v>0</v>
      </c>
      <c r="U68" s="11">
        <f>'[1]MGN Liner Weekly Avail - 16 wks'!U76+'[1]MGN Liner Weekly Avail - 16 wks'!V76</f>
        <v>0</v>
      </c>
      <c r="V68" s="11">
        <f>'[1]MGN Liner Weekly Avail - 16 wks'!W76+'[1]MGN Liner Weekly Avail - 16 wks'!X76</f>
        <v>0</v>
      </c>
      <c r="W68" s="58">
        <f>'[1]MGN Liner Weekly Avail - 16 wks'!Y76+'[1]MGN Liner Weekly Avail - 16 wks'!Z76+'[1]MGN Liner Weekly Avail - 16 wks'!AA76</f>
        <v>0</v>
      </c>
      <c r="X68" s="56">
        <f t="shared" si="5"/>
        <v>100</v>
      </c>
      <c r="Y68" s="46"/>
      <c r="Z68" s="41" t="s">
        <v>46</v>
      </c>
      <c r="AA68" s="28">
        <f t="shared" si="8"/>
        <v>180</v>
      </c>
    </row>
    <row r="69" spans="1:27" ht="12.75" x14ac:dyDescent="0.2">
      <c r="A69" s="44" t="s">
        <v>6</v>
      </c>
      <c r="B69" s="1" t="s">
        <v>40</v>
      </c>
      <c r="C69" s="21" t="s">
        <v>128</v>
      </c>
      <c r="D69" s="1">
        <v>72</v>
      </c>
      <c r="E69" s="26"/>
      <c r="F69" s="72">
        <v>1.5</v>
      </c>
      <c r="G69" s="72">
        <f t="shared" si="0"/>
        <v>108</v>
      </c>
      <c r="H69" s="1" t="s">
        <v>9</v>
      </c>
      <c r="I69" s="29"/>
      <c r="J69" s="29"/>
      <c r="K69" s="11">
        <f t="shared" si="9"/>
        <v>0</v>
      </c>
      <c r="L69" s="29"/>
      <c r="M69" s="29"/>
      <c r="N69" s="29">
        <v>0</v>
      </c>
      <c r="O69" s="29">
        <v>5000</v>
      </c>
      <c r="P69" s="29">
        <v>5000</v>
      </c>
      <c r="Q69" s="29">
        <v>5000</v>
      </c>
      <c r="R69" s="29">
        <v>5000</v>
      </c>
      <c r="S69" s="29">
        <v>5000</v>
      </c>
      <c r="T69" s="29">
        <v>5000</v>
      </c>
      <c r="U69" s="29">
        <v>5000</v>
      </c>
      <c r="V69" s="29">
        <v>5000</v>
      </c>
      <c r="W69" s="60">
        <v>5000</v>
      </c>
      <c r="X69" s="56">
        <f t="shared" si="5"/>
        <v>45000</v>
      </c>
      <c r="Y69" s="46"/>
      <c r="Z69" s="41" t="s">
        <v>40</v>
      </c>
      <c r="AA69" s="28">
        <f t="shared" si="8"/>
        <v>67500</v>
      </c>
    </row>
    <row r="70" spans="1:27" ht="12.75" x14ac:dyDescent="0.2">
      <c r="A70" s="44" t="s">
        <v>6</v>
      </c>
      <c r="B70" s="1" t="s">
        <v>46</v>
      </c>
      <c r="C70" s="19" t="s">
        <v>222</v>
      </c>
      <c r="D70" s="1">
        <v>72</v>
      </c>
      <c r="E70" s="26"/>
      <c r="F70" s="72">
        <v>1.67</v>
      </c>
      <c r="G70" s="72">
        <f t="shared" si="0"/>
        <v>120.24</v>
      </c>
      <c r="H70" s="10" t="s">
        <v>111</v>
      </c>
      <c r="I70" s="29"/>
      <c r="J70" s="29"/>
      <c r="K70" s="11">
        <f t="shared" si="9"/>
        <v>0</v>
      </c>
      <c r="L70" s="29"/>
      <c r="M70" s="11">
        <f>'[1]MGN Liner Weekly Avail - 16 wks'!C94</f>
        <v>0</v>
      </c>
      <c r="N70" s="11">
        <f>'[1]MGN Liner Weekly Avail - 16 wks'!D94+'[1]MGN Liner Weekly Avail - 16 wks'!E94</f>
        <v>0</v>
      </c>
      <c r="O70" s="11">
        <f>'[1]MGN Liner Weekly Avail - 16 wks'!F94+'[1]MGN Liner Weekly Avail - 16 wks'!G94+'[1]MGN Liner Weekly Avail - 16 wks'!H94</f>
        <v>0</v>
      </c>
      <c r="P70" s="11">
        <f>'[1]MGN Liner Weekly Avail - 16 wks'!I94+'[1]MGN Liner Weekly Avail - 16 wks'!J94+'[1]MGN Liner Weekly Avail - 16 wks'!K94</f>
        <v>0</v>
      </c>
      <c r="Q70" s="11">
        <f>'[1]MGN Liner Weekly Avail - 16 wks'!L94+'[1]MGN Liner Weekly Avail - 16 wks'!M94</f>
        <v>0</v>
      </c>
      <c r="R70" s="11">
        <f>'[1]MGN Liner Weekly Avail - 16 wks'!N94+'[1]MGN Liner Weekly Avail - 16 wks'!O94+'[1]MGN Liner Weekly Avail - 16 wks'!P94</f>
        <v>100</v>
      </c>
      <c r="S70" s="11">
        <f>'[1]MGN Liner Weekly Avail - 16 wks'!Q94+'[1]MGN Liner Weekly Avail - 16 wks'!R94</f>
        <v>0</v>
      </c>
      <c r="T70" s="11">
        <f>'[1]MGN Liner Weekly Avail - 16 wks'!S94+'[1]MGN Liner Weekly Avail - 16 wks'!T94</f>
        <v>0</v>
      </c>
      <c r="U70" s="11">
        <f>'[1]MGN Liner Weekly Avail - 16 wks'!U94+'[1]MGN Liner Weekly Avail - 16 wks'!V94</f>
        <v>0</v>
      </c>
      <c r="V70" s="11">
        <f>'[1]MGN Liner Weekly Avail - 16 wks'!W94+'[1]MGN Liner Weekly Avail - 16 wks'!X94</f>
        <v>10000</v>
      </c>
      <c r="W70" s="58">
        <f>'[1]MGN Liner Weekly Avail - 16 wks'!Y94+'[1]MGN Liner Weekly Avail - 16 wks'!Z94+'[1]MGN Liner Weekly Avail - 16 wks'!AA94</f>
        <v>0</v>
      </c>
      <c r="X70" s="56">
        <f t="shared" si="5"/>
        <v>10100</v>
      </c>
      <c r="Y70" s="46"/>
      <c r="Z70" s="41" t="s">
        <v>46</v>
      </c>
      <c r="AA70" s="28">
        <f t="shared" si="8"/>
        <v>16867</v>
      </c>
    </row>
    <row r="71" spans="1:27" ht="12.75" x14ac:dyDescent="0.2">
      <c r="A71" s="44" t="s">
        <v>6</v>
      </c>
      <c r="B71" s="2" t="s">
        <v>40</v>
      </c>
      <c r="C71" s="13" t="s">
        <v>221</v>
      </c>
      <c r="D71" s="10">
        <v>72</v>
      </c>
      <c r="E71" s="6"/>
      <c r="F71" s="72">
        <v>1.99</v>
      </c>
      <c r="G71" s="72">
        <f t="shared" ref="G71:G132" si="10">IFERROR((D71*E71)+(D71*F71),0)</f>
        <v>143.28</v>
      </c>
      <c r="H71" s="4" t="s">
        <v>9</v>
      </c>
      <c r="I71" s="5"/>
      <c r="J71" s="11"/>
      <c r="K71" s="11">
        <f t="shared" si="9"/>
        <v>0</v>
      </c>
      <c r="L71" s="96">
        <v>0</v>
      </c>
      <c r="M71" s="11">
        <v>0</v>
      </c>
      <c r="N71" s="11">
        <v>14400</v>
      </c>
      <c r="O71" s="11">
        <v>5760</v>
      </c>
      <c r="P71" s="11">
        <v>0</v>
      </c>
      <c r="Q71" s="11">
        <v>0</v>
      </c>
      <c r="R71" s="11">
        <v>0</v>
      </c>
      <c r="S71" s="11">
        <v>0</v>
      </c>
      <c r="T71" s="11">
        <v>0</v>
      </c>
      <c r="U71" s="11">
        <v>14400</v>
      </c>
      <c r="V71" s="11">
        <v>0</v>
      </c>
      <c r="W71" s="58">
        <v>0</v>
      </c>
      <c r="X71" s="56">
        <f t="shared" si="5"/>
        <v>34560</v>
      </c>
      <c r="Y71" s="45" t="s">
        <v>48</v>
      </c>
      <c r="Z71" s="39" t="s">
        <v>40</v>
      </c>
      <c r="AA71" s="7">
        <f>+X71*F71</f>
        <v>68774.399999999994</v>
      </c>
    </row>
    <row r="72" spans="1:27" ht="12.75" x14ac:dyDescent="0.2">
      <c r="A72" s="44" t="s">
        <v>6</v>
      </c>
      <c r="B72" s="1" t="s">
        <v>40</v>
      </c>
      <c r="C72" s="19" t="s">
        <v>190</v>
      </c>
      <c r="D72" s="1">
        <v>72</v>
      </c>
      <c r="E72" s="26">
        <v>0.2</v>
      </c>
      <c r="F72" s="72">
        <v>1.78</v>
      </c>
      <c r="G72" s="72">
        <f t="shared" si="10"/>
        <v>142.56</v>
      </c>
      <c r="H72" s="10" t="s">
        <v>111</v>
      </c>
      <c r="I72" s="29"/>
      <c r="J72" s="29"/>
      <c r="K72" s="11">
        <f t="shared" si="9"/>
        <v>0</v>
      </c>
      <c r="L72" s="29"/>
      <c r="M72" s="11">
        <f>'[1]MGN Liner Weekly Avail - 16 wks'!C115</f>
        <v>0</v>
      </c>
      <c r="N72" s="11">
        <f>'[1]MGN Liner Weekly Avail - 16 wks'!D115+'[1]MGN Liner Weekly Avail - 16 wks'!E115</f>
        <v>0</v>
      </c>
      <c r="O72" s="11">
        <f>'[1]MGN Liner Weekly Avail - 16 wks'!F115+'[1]MGN Liner Weekly Avail - 16 wks'!G115+'[1]MGN Liner Weekly Avail - 16 wks'!H115</f>
        <v>0</v>
      </c>
      <c r="P72" s="11" t="s">
        <v>118</v>
      </c>
      <c r="Q72" s="11">
        <f>'[1]MGN Liner Weekly Avail - 16 wks'!L115+'[1]MGN Liner Weekly Avail - 16 wks'!M115</f>
        <v>0</v>
      </c>
      <c r="R72" s="11" t="s">
        <v>118</v>
      </c>
      <c r="S72" s="11">
        <v>2800</v>
      </c>
      <c r="T72" s="11">
        <f>'[1]MGN Liner Weekly Avail - 16 wks'!S115+'[1]MGN Liner Weekly Avail - 16 wks'!T115</f>
        <v>0</v>
      </c>
      <c r="U72" s="11">
        <f>'[1]MGN Liner Weekly Avail - 16 wks'!U115+'[1]MGN Liner Weekly Avail - 16 wks'!V115</f>
        <v>0</v>
      </c>
      <c r="V72" s="11">
        <f>'[1]MGN Liner Weekly Avail - 16 wks'!W115+'[1]MGN Liner Weekly Avail - 16 wks'!X115</f>
        <v>0</v>
      </c>
      <c r="W72" s="58">
        <f>'[1]MGN Liner Weekly Avail - 16 wks'!Y115+'[1]MGN Liner Weekly Avail - 16 wks'!Z115+'[1]MGN Liner Weekly Avail - 16 wks'!AA115</f>
        <v>2000</v>
      </c>
      <c r="X72" s="56">
        <f t="shared" si="5"/>
        <v>4800</v>
      </c>
      <c r="Y72" s="46"/>
      <c r="Z72" s="41" t="s">
        <v>40</v>
      </c>
      <c r="AA72" s="28">
        <f t="shared" ref="AA72:AA79" si="11">+F72*X72</f>
        <v>8544</v>
      </c>
    </row>
    <row r="73" spans="1:27" ht="12.75" x14ac:dyDescent="0.2">
      <c r="A73" s="44" t="s">
        <v>6</v>
      </c>
      <c r="B73" s="1" t="s">
        <v>40</v>
      </c>
      <c r="C73" s="19" t="s">
        <v>191</v>
      </c>
      <c r="D73" s="1">
        <v>72</v>
      </c>
      <c r="E73" s="26">
        <v>0.2</v>
      </c>
      <c r="F73" s="72">
        <v>1.78</v>
      </c>
      <c r="G73" s="72">
        <f t="shared" si="10"/>
        <v>142.56</v>
      </c>
      <c r="H73" s="10" t="s">
        <v>111</v>
      </c>
      <c r="I73" s="29"/>
      <c r="J73" s="29"/>
      <c r="K73" s="11">
        <f t="shared" si="9"/>
        <v>0</v>
      </c>
      <c r="L73" s="29"/>
      <c r="M73" s="11">
        <f>'[1]MGN Liner Weekly Avail - 16 wks'!C116</f>
        <v>0</v>
      </c>
      <c r="N73" s="11">
        <f>'[1]MGN Liner Weekly Avail - 16 wks'!D116+'[1]MGN Liner Weekly Avail - 16 wks'!E116</f>
        <v>0</v>
      </c>
      <c r="O73" s="11">
        <f>'[1]MGN Liner Weekly Avail - 16 wks'!F116+'[1]MGN Liner Weekly Avail - 16 wks'!G116+'[1]MGN Liner Weekly Avail - 16 wks'!H116</f>
        <v>0</v>
      </c>
      <c r="P73" s="11">
        <f>'[1]MGN Liner Weekly Avail - 16 wks'!I116+'[1]MGN Liner Weekly Avail - 16 wks'!J116+'[1]MGN Liner Weekly Avail - 16 wks'!K116</f>
        <v>0</v>
      </c>
      <c r="Q73" s="11">
        <f>'[1]MGN Liner Weekly Avail - 16 wks'!L116+'[1]MGN Liner Weekly Avail - 16 wks'!M116</f>
        <v>0</v>
      </c>
      <c r="R73" s="11">
        <f>'[1]MGN Liner Weekly Avail - 16 wks'!N116+'[1]MGN Liner Weekly Avail - 16 wks'!O116+'[1]MGN Liner Weekly Avail - 16 wks'!P116</f>
        <v>0</v>
      </c>
      <c r="S73" s="11">
        <f>'[1]MGN Liner Weekly Avail - 16 wks'!Q116+'[1]MGN Liner Weekly Avail - 16 wks'!R116</f>
        <v>0</v>
      </c>
      <c r="T73" s="11">
        <f>'[1]MGN Liner Weekly Avail - 16 wks'!S116+'[1]MGN Liner Weekly Avail - 16 wks'!T116</f>
        <v>0</v>
      </c>
      <c r="U73" s="11">
        <f>'[1]MGN Liner Weekly Avail - 16 wks'!U116+'[1]MGN Liner Weekly Avail - 16 wks'!V116</f>
        <v>0</v>
      </c>
      <c r="V73" s="11">
        <f>'[1]MGN Liner Weekly Avail - 16 wks'!W116+'[1]MGN Liner Weekly Avail - 16 wks'!X116</f>
        <v>0</v>
      </c>
      <c r="W73" s="58">
        <f>'[1]MGN Liner Weekly Avail - 16 wks'!Y116+'[1]MGN Liner Weekly Avail - 16 wks'!Z116+'[1]MGN Liner Weekly Avail - 16 wks'!AA116</f>
        <v>0</v>
      </c>
      <c r="X73" s="56">
        <f t="shared" si="5"/>
        <v>0</v>
      </c>
      <c r="Y73" s="46"/>
      <c r="Z73" s="41" t="s">
        <v>40</v>
      </c>
      <c r="AA73" s="28">
        <f t="shared" si="11"/>
        <v>0</v>
      </c>
    </row>
    <row r="74" spans="1:27" ht="12.75" x14ac:dyDescent="0.2">
      <c r="A74" s="44" t="s">
        <v>6</v>
      </c>
      <c r="B74" s="1" t="s">
        <v>40</v>
      </c>
      <c r="C74" s="19" t="s">
        <v>192</v>
      </c>
      <c r="D74" s="1">
        <v>72</v>
      </c>
      <c r="E74" s="26">
        <v>0.2</v>
      </c>
      <c r="F74" s="72">
        <v>1.78</v>
      </c>
      <c r="G74" s="72">
        <f t="shared" si="10"/>
        <v>142.56</v>
      </c>
      <c r="H74" s="10" t="s">
        <v>111</v>
      </c>
      <c r="I74" s="29"/>
      <c r="J74" s="29"/>
      <c r="K74" s="11">
        <f t="shared" si="9"/>
        <v>0</v>
      </c>
      <c r="L74" s="29"/>
      <c r="M74" s="11">
        <f>'[1]MGN Liner Weekly Avail - 16 wks'!C117</f>
        <v>0</v>
      </c>
      <c r="N74" s="11">
        <f>'[1]MGN Liner Weekly Avail - 16 wks'!D117+'[1]MGN Liner Weekly Avail - 16 wks'!E117</f>
        <v>0</v>
      </c>
      <c r="O74" s="11">
        <f>'[1]MGN Liner Weekly Avail - 16 wks'!F117+'[1]MGN Liner Weekly Avail - 16 wks'!G117+'[1]MGN Liner Weekly Avail - 16 wks'!H117</f>
        <v>0</v>
      </c>
      <c r="P74" s="11">
        <f>'[1]MGN Liner Weekly Avail - 16 wks'!I117+'[1]MGN Liner Weekly Avail - 16 wks'!J117+'[1]MGN Liner Weekly Avail - 16 wks'!K117</f>
        <v>600</v>
      </c>
      <c r="Q74" s="11">
        <f>'[1]MGN Liner Weekly Avail - 16 wks'!L117+'[1]MGN Liner Weekly Avail - 16 wks'!M117</f>
        <v>0</v>
      </c>
      <c r="R74" s="11">
        <f>'[1]MGN Liner Weekly Avail - 16 wks'!N117+'[1]MGN Liner Weekly Avail - 16 wks'!O117+'[1]MGN Liner Weekly Avail - 16 wks'!P117</f>
        <v>0</v>
      </c>
      <c r="S74" s="11">
        <f>'[1]MGN Liner Weekly Avail - 16 wks'!Q117+'[1]MGN Liner Weekly Avail - 16 wks'!R117</f>
        <v>0</v>
      </c>
      <c r="T74" s="11">
        <f>'[1]MGN Liner Weekly Avail - 16 wks'!S117+'[1]MGN Liner Weekly Avail - 16 wks'!T117</f>
        <v>0</v>
      </c>
      <c r="U74" s="11">
        <f>'[1]MGN Liner Weekly Avail - 16 wks'!U117+'[1]MGN Liner Weekly Avail - 16 wks'!V117</f>
        <v>0</v>
      </c>
      <c r="V74" s="11">
        <f>'[1]MGN Liner Weekly Avail - 16 wks'!W117+'[1]MGN Liner Weekly Avail - 16 wks'!X117</f>
        <v>0</v>
      </c>
      <c r="W74" s="58">
        <f>'[1]MGN Liner Weekly Avail - 16 wks'!Y117+'[1]MGN Liner Weekly Avail - 16 wks'!Z117+'[1]MGN Liner Weekly Avail - 16 wks'!AA117</f>
        <v>0</v>
      </c>
      <c r="X74" s="56">
        <f t="shared" ref="X74:X105" si="12">SUM(I74:W74)</f>
        <v>600</v>
      </c>
      <c r="Y74" s="46"/>
      <c r="Z74" s="41" t="s">
        <v>40</v>
      </c>
      <c r="AA74" s="28">
        <f t="shared" si="11"/>
        <v>1068</v>
      </c>
    </row>
    <row r="75" spans="1:27" ht="12.75" x14ac:dyDescent="0.2">
      <c r="A75" s="44" t="s">
        <v>6</v>
      </c>
      <c r="B75" s="1" t="s">
        <v>40</v>
      </c>
      <c r="C75" s="19" t="s">
        <v>193</v>
      </c>
      <c r="D75" s="1">
        <v>72</v>
      </c>
      <c r="E75" s="26">
        <v>0.2</v>
      </c>
      <c r="F75" s="72">
        <v>1.8</v>
      </c>
      <c r="G75" s="72">
        <f t="shared" si="10"/>
        <v>144</v>
      </c>
      <c r="H75" s="10" t="s">
        <v>111</v>
      </c>
      <c r="I75" s="29"/>
      <c r="J75" s="29"/>
      <c r="K75" s="11">
        <f t="shared" si="9"/>
        <v>0</v>
      </c>
      <c r="L75" s="29"/>
      <c r="M75" s="11">
        <f>'[1]MGN Liner Weekly Avail - 16 wks'!C118</f>
        <v>0</v>
      </c>
      <c r="N75" s="11">
        <f>'[1]MGN Liner Weekly Avail - 16 wks'!D118+'[1]MGN Liner Weekly Avail - 16 wks'!E118</f>
        <v>0</v>
      </c>
      <c r="O75" s="11">
        <f>'[1]MGN Liner Weekly Avail - 16 wks'!F118+'[1]MGN Liner Weekly Avail - 16 wks'!G118+'[1]MGN Liner Weekly Avail - 16 wks'!H118</f>
        <v>0</v>
      </c>
      <c r="P75" s="11">
        <f>'[1]MGN Liner Weekly Avail - 16 wks'!I118+'[1]MGN Liner Weekly Avail - 16 wks'!J118+'[1]MGN Liner Weekly Avail - 16 wks'!K118</f>
        <v>0</v>
      </c>
      <c r="Q75" s="11">
        <f>'[1]MGN Liner Weekly Avail - 16 wks'!L118+'[1]MGN Liner Weekly Avail - 16 wks'!M118</f>
        <v>0</v>
      </c>
      <c r="R75" s="11">
        <f>'[1]MGN Liner Weekly Avail - 16 wks'!N118+'[1]MGN Liner Weekly Avail - 16 wks'!O118+'[1]MGN Liner Weekly Avail - 16 wks'!P118</f>
        <v>0</v>
      </c>
      <c r="S75" s="11">
        <f>'[1]MGN Liner Weekly Avail - 16 wks'!Q118+'[1]MGN Liner Weekly Avail - 16 wks'!R118</f>
        <v>0</v>
      </c>
      <c r="T75" s="11">
        <f>'[1]MGN Liner Weekly Avail - 16 wks'!S118+'[1]MGN Liner Weekly Avail - 16 wks'!T118</f>
        <v>1500</v>
      </c>
      <c r="U75" s="11">
        <f>'[1]MGN Liner Weekly Avail - 16 wks'!U118+'[1]MGN Liner Weekly Avail - 16 wks'!V118</f>
        <v>0</v>
      </c>
      <c r="V75" s="11">
        <f>'[1]MGN Liner Weekly Avail - 16 wks'!W118+'[1]MGN Liner Weekly Avail - 16 wks'!X118</f>
        <v>3000</v>
      </c>
      <c r="W75" s="58">
        <f>'[1]MGN Liner Weekly Avail - 16 wks'!Y118+'[1]MGN Liner Weekly Avail - 16 wks'!Z118+'[1]MGN Liner Weekly Avail - 16 wks'!AA118</f>
        <v>0</v>
      </c>
      <c r="X75" s="56">
        <f t="shared" si="12"/>
        <v>4500</v>
      </c>
      <c r="Y75" s="46"/>
      <c r="Z75" s="41" t="s">
        <v>40</v>
      </c>
      <c r="AA75" s="28">
        <f t="shared" si="11"/>
        <v>8100</v>
      </c>
    </row>
    <row r="76" spans="1:27" ht="12.75" x14ac:dyDescent="0.2">
      <c r="A76" s="44" t="s">
        <v>6</v>
      </c>
      <c r="B76" s="1" t="s">
        <v>40</v>
      </c>
      <c r="C76" s="19" t="s">
        <v>194</v>
      </c>
      <c r="D76" s="1">
        <v>72</v>
      </c>
      <c r="E76" s="26">
        <v>0.2</v>
      </c>
      <c r="F76" s="72">
        <v>1.8</v>
      </c>
      <c r="G76" s="72">
        <f t="shared" si="10"/>
        <v>144</v>
      </c>
      <c r="H76" s="10" t="s">
        <v>111</v>
      </c>
      <c r="I76" s="29"/>
      <c r="J76" s="29"/>
      <c r="K76" s="11">
        <f t="shared" si="9"/>
        <v>0</v>
      </c>
      <c r="L76" s="29"/>
      <c r="M76" s="11">
        <f>'[1]MGN Liner Weekly Avail - 16 wks'!C119</f>
        <v>0</v>
      </c>
      <c r="N76" s="11">
        <v>0</v>
      </c>
      <c r="O76" s="11">
        <f>'[1]MGN Liner Weekly Avail - 16 wks'!F119+'[1]MGN Liner Weekly Avail - 16 wks'!G119+'[1]MGN Liner Weekly Avail - 16 wks'!H119</f>
        <v>0</v>
      </c>
      <c r="P76" s="11">
        <f>'[1]MGN Liner Weekly Avail - 16 wks'!I119+'[1]MGN Liner Weekly Avail - 16 wks'!J119+'[1]MGN Liner Weekly Avail - 16 wks'!K119</f>
        <v>0</v>
      </c>
      <c r="Q76" s="11">
        <f>'[1]MGN Liner Weekly Avail - 16 wks'!L119+'[1]MGN Liner Weekly Avail - 16 wks'!M119</f>
        <v>0</v>
      </c>
      <c r="R76" s="11">
        <f>'[1]MGN Liner Weekly Avail - 16 wks'!N119+'[1]MGN Liner Weekly Avail - 16 wks'!O119+'[1]MGN Liner Weekly Avail - 16 wks'!P119</f>
        <v>0</v>
      </c>
      <c r="S76" s="11">
        <f>'[1]MGN Liner Weekly Avail - 16 wks'!Q119+'[1]MGN Liner Weekly Avail - 16 wks'!R119</f>
        <v>0</v>
      </c>
      <c r="T76" s="11">
        <f>'[1]MGN Liner Weekly Avail - 16 wks'!S119+'[1]MGN Liner Weekly Avail - 16 wks'!T119</f>
        <v>500</v>
      </c>
      <c r="U76" s="11">
        <f>'[1]MGN Liner Weekly Avail - 16 wks'!U119+'[1]MGN Liner Weekly Avail - 16 wks'!V119</f>
        <v>0</v>
      </c>
      <c r="V76" s="11">
        <f>'[1]MGN Liner Weekly Avail - 16 wks'!W119+'[1]MGN Liner Weekly Avail - 16 wks'!X119</f>
        <v>0</v>
      </c>
      <c r="W76" s="58">
        <f>'[1]MGN Liner Weekly Avail - 16 wks'!Y119+'[1]MGN Liner Weekly Avail - 16 wks'!Z119+'[1]MGN Liner Weekly Avail - 16 wks'!AA119</f>
        <v>1500</v>
      </c>
      <c r="X76" s="56">
        <f t="shared" si="12"/>
        <v>2000</v>
      </c>
      <c r="Y76" s="46"/>
      <c r="Z76" s="41" t="s">
        <v>40</v>
      </c>
      <c r="AA76" s="28">
        <f t="shared" si="11"/>
        <v>3600</v>
      </c>
    </row>
    <row r="77" spans="1:27" ht="12.75" x14ac:dyDescent="0.2">
      <c r="A77" s="44" t="s">
        <v>6</v>
      </c>
      <c r="B77" s="1" t="s">
        <v>40</v>
      </c>
      <c r="C77" s="19" t="s">
        <v>195</v>
      </c>
      <c r="D77" s="1">
        <v>72</v>
      </c>
      <c r="E77" s="26">
        <v>0.2</v>
      </c>
      <c r="F77" s="72">
        <v>1.8</v>
      </c>
      <c r="G77" s="72">
        <f t="shared" si="10"/>
        <v>144</v>
      </c>
      <c r="H77" s="10" t="s">
        <v>111</v>
      </c>
      <c r="I77" s="29"/>
      <c r="J77" s="29"/>
      <c r="K77" s="11">
        <f t="shared" si="9"/>
        <v>0</v>
      </c>
      <c r="L77" s="29"/>
      <c r="M77" s="11">
        <f>'[1]MGN Liner Weekly Avail - 16 wks'!C120</f>
        <v>0</v>
      </c>
      <c r="N77" s="11">
        <f>'[1]MGN Liner Weekly Avail - 16 wks'!D120+'[1]MGN Liner Weekly Avail - 16 wks'!E120</f>
        <v>0</v>
      </c>
      <c r="O77" s="11">
        <f>'[1]MGN Liner Weekly Avail - 16 wks'!F120+'[1]MGN Liner Weekly Avail - 16 wks'!G120+'[1]MGN Liner Weekly Avail - 16 wks'!H120</f>
        <v>0</v>
      </c>
      <c r="P77" s="11">
        <f>'[1]MGN Liner Weekly Avail - 16 wks'!I120+'[1]MGN Liner Weekly Avail - 16 wks'!J120+'[1]MGN Liner Weekly Avail - 16 wks'!K120</f>
        <v>0</v>
      </c>
      <c r="Q77" s="11">
        <f>'[1]MGN Liner Weekly Avail - 16 wks'!L120+'[1]MGN Liner Weekly Avail - 16 wks'!M120</f>
        <v>0</v>
      </c>
      <c r="R77" s="11">
        <f>'[1]MGN Liner Weekly Avail - 16 wks'!N120+'[1]MGN Liner Weekly Avail - 16 wks'!O120+'[1]MGN Liner Weekly Avail - 16 wks'!P120</f>
        <v>0</v>
      </c>
      <c r="S77" s="11">
        <f>'[1]MGN Liner Weekly Avail - 16 wks'!Q120+'[1]MGN Liner Weekly Avail - 16 wks'!R120</f>
        <v>500</v>
      </c>
      <c r="T77" s="11">
        <f>'[1]MGN Liner Weekly Avail - 16 wks'!S120+'[1]MGN Liner Weekly Avail - 16 wks'!T120</f>
        <v>0</v>
      </c>
      <c r="U77" s="11">
        <f>'[1]MGN Liner Weekly Avail - 16 wks'!U120+'[1]MGN Liner Weekly Avail - 16 wks'!V120</f>
        <v>2500</v>
      </c>
      <c r="V77" s="11">
        <f>'[1]MGN Liner Weekly Avail - 16 wks'!W120+'[1]MGN Liner Weekly Avail - 16 wks'!X120</f>
        <v>0</v>
      </c>
      <c r="W77" s="58">
        <f>'[1]MGN Liner Weekly Avail - 16 wks'!Y120+'[1]MGN Liner Weekly Avail - 16 wks'!Z120+'[1]MGN Liner Weekly Avail - 16 wks'!AA120</f>
        <v>0</v>
      </c>
      <c r="X77" s="56">
        <f t="shared" si="12"/>
        <v>3000</v>
      </c>
      <c r="Y77" s="46"/>
      <c r="Z77" s="41" t="s">
        <v>40</v>
      </c>
      <c r="AA77" s="28">
        <f t="shared" si="11"/>
        <v>5400</v>
      </c>
    </row>
    <row r="78" spans="1:27" ht="12.75" x14ac:dyDescent="0.2">
      <c r="A78" s="44" t="s">
        <v>6</v>
      </c>
      <c r="B78" s="1" t="s">
        <v>40</v>
      </c>
      <c r="C78" s="19" t="s">
        <v>196</v>
      </c>
      <c r="D78" s="1">
        <v>72</v>
      </c>
      <c r="E78" s="26">
        <v>0.15</v>
      </c>
      <c r="F78" s="72">
        <v>1.82</v>
      </c>
      <c r="G78" s="72">
        <f t="shared" si="10"/>
        <v>141.84</v>
      </c>
      <c r="H78" s="10" t="s">
        <v>111</v>
      </c>
      <c r="I78" s="29"/>
      <c r="J78" s="29"/>
      <c r="K78" s="11">
        <f t="shared" si="9"/>
        <v>0</v>
      </c>
      <c r="L78" s="29"/>
      <c r="M78" s="11">
        <f>'[1]MGN Liner Weekly Avail - 16 wks'!C121</f>
        <v>0</v>
      </c>
      <c r="N78" s="11">
        <f>'[1]MGN Liner Weekly Avail - 16 wks'!D121+'[1]MGN Liner Weekly Avail - 16 wks'!E121</f>
        <v>0</v>
      </c>
      <c r="O78" s="11">
        <f>'[1]MGN Liner Weekly Avail - 16 wks'!F121+'[1]MGN Liner Weekly Avail - 16 wks'!G121+'[1]MGN Liner Weekly Avail - 16 wks'!H121</f>
        <v>0</v>
      </c>
      <c r="P78" s="11">
        <f>'[1]MGN Liner Weekly Avail - 16 wks'!I121+'[1]MGN Liner Weekly Avail - 16 wks'!J121+'[1]MGN Liner Weekly Avail - 16 wks'!K121</f>
        <v>0</v>
      </c>
      <c r="Q78" s="11">
        <f>'[1]MGN Liner Weekly Avail - 16 wks'!L121+'[1]MGN Liner Weekly Avail - 16 wks'!M121</f>
        <v>100</v>
      </c>
      <c r="R78" s="11">
        <f>'[1]MGN Liner Weekly Avail - 16 wks'!N121+'[1]MGN Liner Weekly Avail - 16 wks'!O121+'[1]MGN Liner Weekly Avail - 16 wks'!P121</f>
        <v>0</v>
      </c>
      <c r="S78" s="11">
        <f>'[1]MGN Liner Weekly Avail - 16 wks'!Q121+'[1]MGN Liner Weekly Avail - 16 wks'!R121</f>
        <v>0</v>
      </c>
      <c r="T78" s="11">
        <f>'[1]MGN Liner Weekly Avail - 16 wks'!S121+'[1]MGN Liner Weekly Avail - 16 wks'!T121</f>
        <v>0</v>
      </c>
      <c r="U78" s="11">
        <f>'[1]MGN Liner Weekly Avail - 16 wks'!U121+'[1]MGN Liner Weekly Avail - 16 wks'!V121</f>
        <v>2000</v>
      </c>
      <c r="V78" s="11">
        <f>'[1]MGN Liner Weekly Avail - 16 wks'!W121+'[1]MGN Liner Weekly Avail - 16 wks'!X121</f>
        <v>0</v>
      </c>
      <c r="W78" s="58">
        <f>'[1]MGN Liner Weekly Avail - 16 wks'!Y121+'[1]MGN Liner Weekly Avail - 16 wks'!Z121+'[1]MGN Liner Weekly Avail - 16 wks'!AA121</f>
        <v>0</v>
      </c>
      <c r="X78" s="56">
        <f t="shared" si="12"/>
        <v>2100</v>
      </c>
      <c r="Y78" s="46"/>
      <c r="Z78" s="41" t="s">
        <v>40</v>
      </c>
      <c r="AA78" s="28">
        <f t="shared" si="11"/>
        <v>3822</v>
      </c>
    </row>
    <row r="79" spans="1:27" ht="12.75" x14ac:dyDescent="0.2">
      <c r="A79" s="44" t="s">
        <v>6</v>
      </c>
      <c r="B79" s="1" t="s">
        <v>40</v>
      </c>
      <c r="C79" s="19" t="s">
        <v>197</v>
      </c>
      <c r="D79" s="1">
        <v>72</v>
      </c>
      <c r="E79" s="26">
        <v>0.2</v>
      </c>
      <c r="F79" s="72">
        <v>1.8</v>
      </c>
      <c r="G79" s="72">
        <f t="shared" si="10"/>
        <v>144</v>
      </c>
      <c r="H79" s="10" t="s">
        <v>111</v>
      </c>
      <c r="I79" s="31"/>
      <c r="J79" s="31"/>
      <c r="K79" s="11">
        <f t="shared" si="9"/>
        <v>0</v>
      </c>
      <c r="L79" s="31"/>
      <c r="M79" s="11">
        <f>'[1]MGN Liner Weekly Avail - 16 wks'!C122</f>
        <v>0</v>
      </c>
      <c r="N79" s="11">
        <f>'[1]MGN Liner Weekly Avail - 16 wks'!D122+'[1]MGN Liner Weekly Avail - 16 wks'!E122</f>
        <v>0</v>
      </c>
      <c r="O79" s="11">
        <f>'[1]MGN Liner Weekly Avail - 16 wks'!F122+'[1]MGN Liner Weekly Avail - 16 wks'!G122+'[1]MGN Liner Weekly Avail - 16 wks'!H122</f>
        <v>600</v>
      </c>
      <c r="P79" s="11">
        <f>'[1]MGN Liner Weekly Avail - 16 wks'!I122+'[1]MGN Liner Weekly Avail - 16 wks'!J122+'[1]MGN Liner Weekly Avail - 16 wks'!K122</f>
        <v>0</v>
      </c>
      <c r="Q79" s="11">
        <f>'[1]MGN Liner Weekly Avail - 16 wks'!L122+'[1]MGN Liner Weekly Avail - 16 wks'!M122</f>
        <v>0</v>
      </c>
      <c r="R79" s="11">
        <f>'[1]MGN Liner Weekly Avail - 16 wks'!N122+'[1]MGN Liner Weekly Avail - 16 wks'!O122+'[1]MGN Liner Weekly Avail - 16 wks'!P122</f>
        <v>0</v>
      </c>
      <c r="S79" s="11">
        <f>'[1]MGN Liner Weekly Avail - 16 wks'!Q122+'[1]MGN Liner Weekly Avail - 16 wks'!R122</f>
        <v>0</v>
      </c>
      <c r="T79" s="11">
        <f>'[1]MGN Liner Weekly Avail - 16 wks'!S122+'[1]MGN Liner Weekly Avail - 16 wks'!T122</f>
        <v>0</v>
      </c>
      <c r="U79" s="11">
        <f>'[1]MGN Liner Weekly Avail - 16 wks'!U122+'[1]MGN Liner Weekly Avail - 16 wks'!V122</f>
        <v>1000</v>
      </c>
      <c r="V79" s="11">
        <f>'[1]MGN Liner Weekly Avail - 16 wks'!W122+'[1]MGN Liner Weekly Avail - 16 wks'!X122</f>
        <v>0</v>
      </c>
      <c r="W79" s="58">
        <f>'[1]MGN Liner Weekly Avail - 16 wks'!Y122+'[1]MGN Liner Weekly Avail - 16 wks'!Z122+'[1]MGN Liner Weekly Avail - 16 wks'!AA122</f>
        <v>0</v>
      </c>
      <c r="X79" s="56">
        <f t="shared" si="12"/>
        <v>1600</v>
      </c>
      <c r="Y79" s="46"/>
      <c r="Z79" s="41" t="s">
        <v>40</v>
      </c>
      <c r="AA79" s="28">
        <f t="shared" si="11"/>
        <v>2880</v>
      </c>
    </row>
    <row r="80" spans="1:27" ht="12.75" x14ac:dyDescent="0.2">
      <c r="A80" s="44" t="s">
        <v>6</v>
      </c>
      <c r="B80" s="2" t="s">
        <v>40</v>
      </c>
      <c r="C80" s="13" t="s">
        <v>198</v>
      </c>
      <c r="D80" s="10">
        <v>72</v>
      </c>
      <c r="E80" s="6">
        <v>0.23</v>
      </c>
      <c r="F80" s="72">
        <v>2.19</v>
      </c>
      <c r="G80" s="72">
        <f t="shared" si="10"/>
        <v>174.24</v>
      </c>
      <c r="H80" s="4" t="s">
        <v>9</v>
      </c>
      <c r="I80" s="5"/>
      <c r="J80" s="11">
        <v>2232</v>
      </c>
      <c r="K80" s="11">
        <f t="shared" si="9"/>
        <v>2232</v>
      </c>
      <c r="L80" s="96"/>
      <c r="M80" s="11">
        <v>2520</v>
      </c>
      <c r="N80" s="11">
        <v>2520</v>
      </c>
      <c r="O80" s="11"/>
      <c r="P80" s="11"/>
      <c r="Q80" s="11"/>
      <c r="R80" s="11"/>
      <c r="S80" s="11"/>
      <c r="T80" s="11"/>
      <c r="U80" s="11"/>
      <c r="V80" s="11"/>
      <c r="W80" s="58"/>
      <c r="X80" s="56">
        <f t="shared" si="12"/>
        <v>9504</v>
      </c>
      <c r="Y80" s="45" t="s">
        <v>49</v>
      </c>
      <c r="Z80" s="39" t="s">
        <v>40</v>
      </c>
      <c r="AA80" s="7">
        <f>+X80*F80</f>
        <v>20813.759999999998</v>
      </c>
    </row>
    <row r="81" spans="1:27" ht="12.75" x14ac:dyDescent="0.2">
      <c r="A81" s="44" t="s">
        <v>6</v>
      </c>
      <c r="B81" s="1" t="s">
        <v>40</v>
      </c>
      <c r="C81" s="19" t="s">
        <v>199</v>
      </c>
      <c r="D81" s="1">
        <v>72</v>
      </c>
      <c r="E81" s="26">
        <v>0.23</v>
      </c>
      <c r="F81" s="72">
        <v>1.8</v>
      </c>
      <c r="G81" s="72">
        <f t="shared" si="10"/>
        <v>146.16</v>
      </c>
      <c r="H81" s="10" t="s">
        <v>111</v>
      </c>
      <c r="I81" s="31"/>
      <c r="J81" s="31"/>
      <c r="K81" s="11">
        <f t="shared" si="9"/>
        <v>0</v>
      </c>
      <c r="L81" s="31"/>
      <c r="M81" s="11">
        <f>'[1]MGN Liner Weekly Avail - 16 wks'!C123</f>
        <v>0</v>
      </c>
      <c r="N81" s="11">
        <f>'[1]MGN Liner Weekly Avail - 16 wks'!D123+'[1]MGN Liner Weekly Avail - 16 wks'!E123</f>
        <v>0</v>
      </c>
      <c r="O81" s="11">
        <f>'[1]MGN Liner Weekly Avail - 16 wks'!F123+'[1]MGN Liner Weekly Avail - 16 wks'!G123+'[1]MGN Liner Weekly Avail - 16 wks'!H123</f>
        <v>0</v>
      </c>
      <c r="P81" s="11" t="s">
        <v>118</v>
      </c>
      <c r="Q81" s="11">
        <v>12</v>
      </c>
      <c r="R81" s="11">
        <f>'[1]MGN Liner Weekly Avail - 16 wks'!N123+'[1]MGN Liner Weekly Avail - 16 wks'!O123+'[1]MGN Liner Weekly Avail - 16 wks'!P123</f>
        <v>400</v>
      </c>
      <c r="S81" s="11">
        <f>'[1]MGN Liner Weekly Avail - 16 wks'!Q123+'[1]MGN Liner Weekly Avail - 16 wks'!R123</f>
        <v>0</v>
      </c>
      <c r="T81" s="11">
        <f>'[1]MGN Liner Weekly Avail - 16 wks'!S123+'[1]MGN Liner Weekly Avail - 16 wks'!T123</f>
        <v>0</v>
      </c>
      <c r="U81" s="11">
        <f>'[1]MGN Liner Weekly Avail - 16 wks'!U123+'[1]MGN Liner Weekly Avail - 16 wks'!V123</f>
        <v>2000</v>
      </c>
      <c r="V81" s="11">
        <f>'[1]MGN Liner Weekly Avail - 16 wks'!W123+'[1]MGN Liner Weekly Avail - 16 wks'!X123</f>
        <v>0</v>
      </c>
      <c r="W81" s="58" t="s">
        <v>118</v>
      </c>
      <c r="X81" s="56">
        <f t="shared" si="12"/>
        <v>2412</v>
      </c>
      <c r="Y81" s="46"/>
      <c r="Z81" s="41" t="s">
        <v>40</v>
      </c>
      <c r="AA81" s="28">
        <f t="shared" ref="AA81:AA102" si="13">+F81*X81</f>
        <v>4341.6000000000004</v>
      </c>
    </row>
    <row r="82" spans="1:27" ht="12.75" x14ac:dyDescent="0.2">
      <c r="A82" s="44" t="s">
        <v>6</v>
      </c>
      <c r="B82" s="1" t="s">
        <v>40</v>
      </c>
      <c r="C82" s="19" t="s">
        <v>200</v>
      </c>
      <c r="D82" s="1">
        <v>72</v>
      </c>
      <c r="E82" s="26">
        <v>0.23</v>
      </c>
      <c r="F82" s="72">
        <v>1.8</v>
      </c>
      <c r="G82" s="72">
        <f t="shared" si="10"/>
        <v>146.16</v>
      </c>
      <c r="H82" s="10" t="s">
        <v>111</v>
      </c>
      <c r="I82" s="31"/>
      <c r="J82" s="31"/>
      <c r="K82" s="11">
        <f t="shared" si="9"/>
        <v>0</v>
      </c>
      <c r="L82" s="31"/>
      <c r="M82" s="11">
        <f>'[1]MGN Liner Weekly Avail - 16 wks'!C124</f>
        <v>0</v>
      </c>
      <c r="N82" s="11">
        <f>'[1]MGN Liner Weekly Avail - 16 wks'!D124+'[1]MGN Liner Weekly Avail - 16 wks'!E124</f>
        <v>0</v>
      </c>
      <c r="O82" s="11">
        <f>'[1]MGN Liner Weekly Avail - 16 wks'!F124+'[1]MGN Liner Weekly Avail - 16 wks'!G124+'[1]MGN Liner Weekly Avail - 16 wks'!H124</f>
        <v>0</v>
      </c>
      <c r="P82" s="11">
        <f>'[1]MGN Liner Weekly Avail - 16 wks'!I124+'[1]MGN Liner Weekly Avail - 16 wks'!J124+'[1]MGN Liner Weekly Avail - 16 wks'!K124</f>
        <v>0</v>
      </c>
      <c r="Q82" s="11">
        <f>'[1]MGN Liner Weekly Avail - 16 wks'!L124+'[1]MGN Liner Weekly Avail - 16 wks'!M124</f>
        <v>0</v>
      </c>
      <c r="R82" s="11">
        <f>'[1]MGN Liner Weekly Avail - 16 wks'!N124+'[1]MGN Liner Weekly Avail - 16 wks'!O124+'[1]MGN Liner Weekly Avail - 16 wks'!P124</f>
        <v>0</v>
      </c>
      <c r="S82" s="11">
        <f>'[1]MGN Liner Weekly Avail - 16 wks'!Q124+'[1]MGN Liner Weekly Avail - 16 wks'!R124</f>
        <v>0</v>
      </c>
      <c r="T82" s="11">
        <f>'[1]MGN Liner Weekly Avail - 16 wks'!S124+'[1]MGN Liner Weekly Avail - 16 wks'!T124</f>
        <v>0</v>
      </c>
      <c r="U82" s="11">
        <f>'[1]MGN Liner Weekly Avail - 16 wks'!U124+'[1]MGN Liner Weekly Avail - 16 wks'!V124</f>
        <v>0</v>
      </c>
      <c r="V82" s="11">
        <f>'[1]MGN Liner Weekly Avail - 16 wks'!W124+'[1]MGN Liner Weekly Avail - 16 wks'!X124</f>
        <v>0</v>
      </c>
      <c r="W82" s="58">
        <f>'[1]MGN Liner Weekly Avail - 16 wks'!Y124+'[1]MGN Liner Weekly Avail - 16 wks'!Z124+'[1]MGN Liner Weekly Avail - 16 wks'!AA124</f>
        <v>0</v>
      </c>
      <c r="X82" s="56">
        <f t="shared" si="12"/>
        <v>0</v>
      </c>
      <c r="Y82" s="46"/>
      <c r="Z82" s="41" t="s">
        <v>40</v>
      </c>
      <c r="AA82" s="28">
        <f t="shared" si="13"/>
        <v>0</v>
      </c>
    </row>
    <row r="83" spans="1:27" ht="12.75" x14ac:dyDescent="0.2">
      <c r="A83" s="44" t="s">
        <v>6</v>
      </c>
      <c r="B83" s="1" t="s">
        <v>40</v>
      </c>
      <c r="C83" s="19" t="s">
        <v>201</v>
      </c>
      <c r="D83" s="1">
        <v>72</v>
      </c>
      <c r="E83" s="26">
        <v>0.23</v>
      </c>
      <c r="F83" s="72">
        <v>1.8</v>
      </c>
      <c r="G83" s="72">
        <f t="shared" si="10"/>
        <v>146.16</v>
      </c>
      <c r="H83" s="10" t="s">
        <v>111</v>
      </c>
      <c r="I83" s="31"/>
      <c r="J83" s="31"/>
      <c r="K83" s="11">
        <f t="shared" si="9"/>
        <v>0</v>
      </c>
      <c r="L83" s="31"/>
      <c r="M83" s="11">
        <f>'[1]MGN Liner Weekly Avail - 16 wks'!C125</f>
        <v>0</v>
      </c>
      <c r="N83" s="11">
        <f>'[1]MGN Liner Weekly Avail - 16 wks'!D125+'[1]MGN Liner Weekly Avail - 16 wks'!E125</f>
        <v>0</v>
      </c>
      <c r="O83" s="11">
        <f>'[1]MGN Liner Weekly Avail - 16 wks'!F125+'[1]MGN Liner Weekly Avail - 16 wks'!G125+'[1]MGN Liner Weekly Avail - 16 wks'!H125</f>
        <v>0</v>
      </c>
      <c r="P83" s="11">
        <f>'[1]MGN Liner Weekly Avail - 16 wks'!I125+'[1]MGN Liner Weekly Avail - 16 wks'!J125+'[1]MGN Liner Weekly Avail - 16 wks'!K125</f>
        <v>0</v>
      </c>
      <c r="Q83" s="11">
        <f>'[1]MGN Liner Weekly Avail - 16 wks'!L125+'[1]MGN Liner Weekly Avail - 16 wks'!M125</f>
        <v>0</v>
      </c>
      <c r="R83" s="11">
        <f>'[1]MGN Liner Weekly Avail - 16 wks'!N125+'[1]MGN Liner Weekly Avail - 16 wks'!O125+'[1]MGN Liner Weekly Avail - 16 wks'!P125</f>
        <v>2000</v>
      </c>
      <c r="S83" s="11">
        <f>'[1]MGN Liner Weekly Avail - 16 wks'!Q125+'[1]MGN Liner Weekly Avail - 16 wks'!R125</f>
        <v>0</v>
      </c>
      <c r="T83" s="11">
        <f>'[1]MGN Liner Weekly Avail - 16 wks'!S125+'[1]MGN Liner Weekly Avail - 16 wks'!T125</f>
        <v>0</v>
      </c>
      <c r="U83" s="11">
        <f>'[1]MGN Liner Weekly Avail - 16 wks'!U125+'[1]MGN Liner Weekly Avail - 16 wks'!V125</f>
        <v>0</v>
      </c>
      <c r="V83" s="11">
        <f>'[1]MGN Liner Weekly Avail - 16 wks'!W125+'[1]MGN Liner Weekly Avail - 16 wks'!X125</f>
        <v>0</v>
      </c>
      <c r="W83" s="58">
        <f>'[1]MGN Liner Weekly Avail - 16 wks'!Y125+'[1]MGN Liner Weekly Avail - 16 wks'!Z125+'[1]MGN Liner Weekly Avail - 16 wks'!AA125</f>
        <v>0</v>
      </c>
      <c r="X83" s="56">
        <f t="shared" si="12"/>
        <v>2000</v>
      </c>
      <c r="Y83" s="46"/>
      <c r="Z83" s="41" t="s">
        <v>40</v>
      </c>
      <c r="AA83" s="28">
        <f t="shared" si="13"/>
        <v>3600</v>
      </c>
    </row>
    <row r="84" spans="1:27" ht="12.75" x14ac:dyDescent="0.2">
      <c r="A84" s="44" t="s">
        <v>6</v>
      </c>
      <c r="B84" s="1" t="s">
        <v>40</v>
      </c>
      <c r="C84" s="19" t="s">
        <v>202</v>
      </c>
      <c r="D84" s="1">
        <v>72</v>
      </c>
      <c r="E84" s="26">
        <v>0.23</v>
      </c>
      <c r="F84" s="72">
        <v>1.8</v>
      </c>
      <c r="G84" s="72">
        <f t="shared" si="10"/>
        <v>146.16</v>
      </c>
      <c r="H84" s="10" t="s">
        <v>111</v>
      </c>
      <c r="I84" s="31"/>
      <c r="J84" s="31"/>
      <c r="K84" s="11">
        <f t="shared" si="9"/>
        <v>0</v>
      </c>
      <c r="L84" s="31"/>
      <c r="M84" s="11">
        <f>'[1]MGN Liner Weekly Avail - 16 wks'!C126</f>
        <v>0</v>
      </c>
      <c r="N84" s="11">
        <f>'[1]MGN Liner Weekly Avail - 16 wks'!D126+'[1]MGN Liner Weekly Avail - 16 wks'!E126</f>
        <v>0</v>
      </c>
      <c r="O84" s="11">
        <f>'[1]MGN Liner Weekly Avail - 16 wks'!F126+'[1]MGN Liner Weekly Avail - 16 wks'!G126+'[1]MGN Liner Weekly Avail - 16 wks'!H126</f>
        <v>0</v>
      </c>
      <c r="P84" s="11">
        <f>'[1]MGN Liner Weekly Avail - 16 wks'!I126+'[1]MGN Liner Weekly Avail - 16 wks'!J126+'[1]MGN Liner Weekly Avail - 16 wks'!K126</f>
        <v>0</v>
      </c>
      <c r="Q84" s="11">
        <f>'[1]MGN Liner Weekly Avail - 16 wks'!L126+'[1]MGN Liner Weekly Avail - 16 wks'!M126</f>
        <v>0</v>
      </c>
      <c r="R84" s="11">
        <f>'[1]MGN Liner Weekly Avail - 16 wks'!N126+'[1]MGN Liner Weekly Avail - 16 wks'!O126+'[1]MGN Liner Weekly Avail - 16 wks'!P126</f>
        <v>0</v>
      </c>
      <c r="S84" s="11">
        <f>'[1]MGN Liner Weekly Avail - 16 wks'!Q126+'[1]MGN Liner Weekly Avail - 16 wks'!R126</f>
        <v>0</v>
      </c>
      <c r="T84" s="11">
        <f>'[1]MGN Liner Weekly Avail - 16 wks'!S126+'[1]MGN Liner Weekly Avail - 16 wks'!T126</f>
        <v>0</v>
      </c>
      <c r="U84" s="11">
        <f>'[1]MGN Liner Weekly Avail - 16 wks'!U126+'[1]MGN Liner Weekly Avail - 16 wks'!V126</f>
        <v>0</v>
      </c>
      <c r="V84" s="11">
        <f>'[1]MGN Liner Weekly Avail - 16 wks'!W126+'[1]MGN Liner Weekly Avail - 16 wks'!X126</f>
        <v>0</v>
      </c>
      <c r="W84" s="58">
        <f>'[1]MGN Liner Weekly Avail - 16 wks'!Y126+'[1]MGN Liner Weekly Avail - 16 wks'!Z126+'[1]MGN Liner Weekly Avail - 16 wks'!AA126</f>
        <v>0</v>
      </c>
      <c r="X84" s="56">
        <f t="shared" si="12"/>
        <v>0</v>
      </c>
      <c r="Y84" s="46"/>
      <c r="Z84" s="41" t="s">
        <v>40</v>
      </c>
      <c r="AA84" s="28">
        <f t="shared" si="13"/>
        <v>0</v>
      </c>
    </row>
    <row r="85" spans="1:27" ht="12.75" x14ac:dyDescent="0.2">
      <c r="A85" s="44" t="s">
        <v>6</v>
      </c>
      <c r="B85" s="1" t="s">
        <v>40</v>
      </c>
      <c r="C85" s="19" t="s">
        <v>203</v>
      </c>
      <c r="D85" s="1">
        <v>72</v>
      </c>
      <c r="E85" s="26">
        <v>0.23</v>
      </c>
      <c r="F85" s="72">
        <v>1.8</v>
      </c>
      <c r="G85" s="72">
        <f t="shared" si="10"/>
        <v>146.16</v>
      </c>
      <c r="H85" s="10" t="s">
        <v>111</v>
      </c>
      <c r="I85" s="31"/>
      <c r="J85" s="31"/>
      <c r="K85" s="11">
        <f t="shared" si="9"/>
        <v>0</v>
      </c>
      <c r="L85" s="31"/>
      <c r="M85" s="11">
        <f>'[1]MGN Liner Weekly Avail - 16 wks'!C127</f>
        <v>0</v>
      </c>
      <c r="N85" s="11">
        <f>'[1]MGN Liner Weekly Avail - 16 wks'!D127+'[1]MGN Liner Weekly Avail - 16 wks'!E127</f>
        <v>0</v>
      </c>
      <c r="O85" s="11">
        <f>'[1]MGN Liner Weekly Avail - 16 wks'!F127+'[1]MGN Liner Weekly Avail - 16 wks'!G127+'[1]MGN Liner Weekly Avail - 16 wks'!H127</f>
        <v>0</v>
      </c>
      <c r="P85" s="11">
        <f>'[1]MGN Liner Weekly Avail - 16 wks'!I127+'[1]MGN Liner Weekly Avail - 16 wks'!J127+'[1]MGN Liner Weekly Avail - 16 wks'!K127</f>
        <v>0</v>
      </c>
      <c r="Q85" s="11">
        <f>'[1]MGN Liner Weekly Avail - 16 wks'!L127+'[1]MGN Liner Weekly Avail - 16 wks'!M127</f>
        <v>0</v>
      </c>
      <c r="R85" s="11">
        <f>'[1]MGN Liner Weekly Avail - 16 wks'!N127+'[1]MGN Liner Weekly Avail - 16 wks'!O127+'[1]MGN Liner Weekly Avail - 16 wks'!P127</f>
        <v>0</v>
      </c>
      <c r="S85" s="11">
        <f>'[1]MGN Liner Weekly Avail - 16 wks'!Q127+'[1]MGN Liner Weekly Avail - 16 wks'!R127</f>
        <v>2000</v>
      </c>
      <c r="T85" s="11">
        <f>'[1]MGN Liner Weekly Avail - 16 wks'!S127+'[1]MGN Liner Weekly Avail - 16 wks'!T127</f>
        <v>0</v>
      </c>
      <c r="U85" s="11">
        <f>'[1]MGN Liner Weekly Avail - 16 wks'!U127+'[1]MGN Liner Weekly Avail - 16 wks'!V127</f>
        <v>1600</v>
      </c>
      <c r="V85" s="11">
        <f>'[1]MGN Liner Weekly Avail - 16 wks'!W127+'[1]MGN Liner Weekly Avail - 16 wks'!X127</f>
        <v>0</v>
      </c>
      <c r="W85" s="58" t="s">
        <v>118</v>
      </c>
      <c r="X85" s="56">
        <f t="shared" si="12"/>
        <v>3600</v>
      </c>
      <c r="Y85" s="46"/>
      <c r="Z85" s="41" t="s">
        <v>40</v>
      </c>
      <c r="AA85" s="28">
        <f t="shared" si="13"/>
        <v>6480</v>
      </c>
    </row>
    <row r="86" spans="1:27" ht="12.75" x14ac:dyDescent="0.2">
      <c r="A86" s="44" t="s">
        <v>6</v>
      </c>
      <c r="B86" s="1" t="s">
        <v>40</v>
      </c>
      <c r="C86" s="19" t="s">
        <v>204</v>
      </c>
      <c r="D86" s="1">
        <v>72</v>
      </c>
      <c r="E86" s="26">
        <v>0.23</v>
      </c>
      <c r="F86" s="72">
        <v>1.8</v>
      </c>
      <c r="G86" s="72">
        <f t="shared" si="10"/>
        <v>146.16</v>
      </c>
      <c r="H86" s="10" t="s">
        <v>111</v>
      </c>
      <c r="I86" s="29"/>
      <c r="J86" s="29"/>
      <c r="K86" s="11">
        <f t="shared" si="9"/>
        <v>0</v>
      </c>
      <c r="L86" s="29"/>
      <c r="M86" s="11">
        <f>'[1]MGN Liner Weekly Avail - 16 wks'!C128</f>
        <v>0</v>
      </c>
      <c r="N86" s="11">
        <f>'[1]MGN Liner Weekly Avail - 16 wks'!D128+'[1]MGN Liner Weekly Avail - 16 wks'!E128</f>
        <v>0</v>
      </c>
      <c r="O86" s="11">
        <f>'[1]MGN Liner Weekly Avail - 16 wks'!F128+'[1]MGN Liner Weekly Avail - 16 wks'!G128+'[1]MGN Liner Weekly Avail - 16 wks'!H128</f>
        <v>0</v>
      </c>
      <c r="P86" s="11">
        <f>'[1]MGN Liner Weekly Avail - 16 wks'!I128+'[1]MGN Liner Weekly Avail - 16 wks'!J128+'[1]MGN Liner Weekly Avail - 16 wks'!K128</f>
        <v>0</v>
      </c>
      <c r="Q86" s="11">
        <f>'[1]MGN Liner Weekly Avail - 16 wks'!L128+'[1]MGN Liner Weekly Avail - 16 wks'!M128</f>
        <v>0</v>
      </c>
      <c r="R86" s="11">
        <f>'[1]MGN Liner Weekly Avail - 16 wks'!N128+'[1]MGN Liner Weekly Avail - 16 wks'!O128+'[1]MGN Liner Weekly Avail - 16 wks'!P128</f>
        <v>0</v>
      </c>
      <c r="S86" s="11">
        <f>'[1]MGN Liner Weekly Avail - 16 wks'!Q128+'[1]MGN Liner Weekly Avail - 16 wks'!R128</f>
        <v>0</v>
      </c>
      <c r="T86" s="11">
        <f>'[1]MGN Liner Weekly Avail - 16 wks'!S128+'[1]MGN Liner Weekly Avail - 16 wks'!T128</f>
        <v>0</v>
      </c>
      <c r="U86" s="11">
        <f>'[1]MGN Liner Weekly Avail - 16 wks'!U128+'[1]MGN Liner Weekly Avail - 16 wks'!V128</f>
        <v>0</v>
      </c>
      <c r="V86" s="11">
        <f>'[1]MGN Liner Weekly Avail - 16 wks'!W128+'[1]MGN Liner Weekly Avail - 16 wks'!X128</f>
        <v>0</v>
      </c>
      <c r="W86" s="58">
        <f>'[1]MGN Liner Weekly Avail - 16 wks'!Y128+'[1]MGN Liner Weekly Avail - 16 wks'!Z128+'[1]MGN Liner Weekly Avail - 16 wks'!AA128</f>
        <v>0</v>
      </c>
      <c r="X86" s="56">
        <f t="shared" si="12"/>
        <v>0</v>
      </c>
      <c r="Y86" s="46"/>
      <c r="Z86" s="41" t="s">
        <v>40</v>
      </c>
      <c r="AA86" s="28">
        <f t="shared" si="13"/>
        <v>0</v>
      </c>
    </row>
    <row r="87" spans="1:27" s="17" customFormat="1" ht="12.75" x14ac:dyDescent="0.2">
      <c r="A87" s="44" t="s">
        <v>6</v>
      </c>
      <c r="B87" s="1" t="s">
        <v>40</v>
      </c>
      <c r="C87" s="19" t="s">
        <v>205</v>
      </c>
      <c r="D87" s="1">
        <v>72</v>
      </c>
      <c r="E87" s="26">
        <v>0.23</v>
      </c>
      <c r="F87" s="72">
        <v>1.8</v>
      </c>
      <c r="G87" s="72">
        <f t="shared" si="10"/>
        <v>146.16</v>
      </c>
      <c r="H87" s="10" t="s">
        <v>111</v>
      </c>
      <c r="I87" s="31"/>
      <c r="J87" s="31"/>
      <c r="K87" s="11">
        <f t="shared" si="9"/>
        <v>0</v>
      </c>
      <c r="L87" s="31"/>
      <c r="M87" s="11">
        <f>'[1]MGN Liner Weekly Avail - 16 wks'!C129</f>
        <v>0</v>
      </c>
      <c r="N87" s="11">
        <f>'[1]MGN Liner Weekly Avail - 16 wks'!D129+'[1]MGN Liner Weekly Avail - 16 wks'!E129</f>
        <v>0</v>
      </c>
      <c r="O87" s="11">
        <f>'[1]MGN Liner Weekly Avail - 16 wks'!F129+'[1]MGN Liner Weekly Avail - 16 wks'!G129+'[1]MGN Liner Weekly Avail - 16 wks'!H129</f>
        <v>0</v>
      </c>
      <c r="P87" s="11">
        <f>'[1]MGN Liner Weekly Avail - 16 wks'!I129+'[1]MGN Liner Weekly Avail - 16 wks'!J129+'[1]MGN Liner Weekly Avail - 16 wks'!K129</f>
        <v>0</v>
      </c>
      <c r="Q87" s="11">
        <f>'[1]MGN Liner Weekly Avail - 16 wks'!L129+'[1]MGN Liner Weekly Avail - 16 wks'!M129</f>
        <v>0</v>
      </c>
      <c r="R87" s="11">
        <f>'[1]MGN Liner Weekly Avail - 16 wks'!N129+'[1]MGN Liner Weekly Avail - 16 wks'!O129+'[1]MGN Liner Weekly Avail - 16 wks'!P129</f>
        <v>1500</v>
      </c>
      <c r="S87" s="11">
        <v>1000</v>
      </c>
      <c r="T87" s="11">
        <f>'[1]MGN Liner Weekly Avail - 16 wks'!S129+'[1]MGN Liner Weekly Avail - 16 wks'!T129</f>
        <v>0</v>
      </c>
      <c r="U87" s="11">
        <f>'[1]MGN Liner Weekly Avail - 16 wks'!U129+'[1]MGN Liner Weekly Avail - 16 wks'!V129</f>
        <v>4000</v>
      </c>
      <c r="V87" s="11">
        <f>'[1]MGN Liner Weekly Avail - 16 wks'!W129+'[1]MGN Liner Weekly Avail - 16 wks'!X129</f>
        <v>0</v>
      </c>
      <c r="W87" s="58">
        <f>'[1]MGN Liner Weekly Avail - 16 wks'!Y129+'[1]MGN Liner Weekly Avail - 16 wks'!Z129+'[1]MGN Liner Weekly Avail - 16 wks'!AA129</f>
        <v>0</v>
      </c>
      <c r="X87" s="56">
        <f t="shared" si="12"/>
        <v>6500</v>
      </c>
      <c r="Y87" s="46"/>
      <c r="Z87" s="41" t="s">
        <v>40</v>
      </c>
      <c r="AA87" s="28">
        <f t="shared" si="13"/>
        <v>11700</v>
      </c>
    </row>
    <row r="88" spans="1:27" ht="12.75" x14ac:dyDescent="0.2">
      <c r="A88" s="44" t="s">
        <v>6</v>
      </c>
      <c r="B88" s="1" t="s">
        <v>40</v>
      </c>
      <c r="C88" s="19" t="s">
        <v>206</v>
      </c>
      <c r="D88" s="1">
        <v>72</v>
      </c>
      <c r="E88" s="26">
        <v>0.23</v>
      </c>
      <c r="F88" s="72">
        <v>1.8</v>
      </c>
      <c r="G88" s="72">
        <f t="shared" si="10"/>
        <v>146.16</v>
      </c>
      <c r="H88" s="10" t="s">
        <v>111</v>
      </c>
      <c r="I88" s="31"/>
      <c r="J88" s="31"/>
      <c r="K88" s="11">
        <f t="shared" si="9"/>
        <v>0</v>
      </c>
      <c r="L88" s="31"/>
      <c r="M88" s="11">
        <f>'[1]MGN Liner Weekly Avail - 16 wks'!C130</f>
        <v>0</v>
      </c>
      <c r="N88" s="11">
        <f>'[1]MGN Liner Weekly Avail - 16 wks'!D130+'[1]MGN Liner Weekly Avail - 16 wks'!E130</f>
        <v>0</v>
      </c>
      <c r="O88" s="11">
        <f>'[1]MGN Liner Weekly Avail - 16 wks'!F130+'[1]MGN Liner Weekly Avail - 16 wks'!G130+'[1]MGN Liner Weekly Avail - 16 wks'!H130</f>
        <v>0</v>
      </c>
      <c r="P88" s="11">
        <f>'[1]MGN Liner Weekly Avail - 16 wks'!I130+'[1]MGN Liner Weekly Avail - 16 wks'!J130+'[1]MGN Liner Weekly Avail - 16 wks'!K130</f>
        <v>0</v>
      </c>
      <c r="Q88" s="11">
        <f>'[1]MGN Liner Weekly Avail - 16 wks'!L130+'[1]MGN Liner Weekly Avail - 16 wks'!M130</f>
        <v>0</v>
      </c>
      <c r="R88" s="11">
        <f>'[1]MGN Liner Weekly Avail - 16 wks'!N130+'[1]MGN Liner Weekly Avail - 16 wks'!O130+'[1]MGN Liner Weekly Avail - 16 wks'!P130</f>
        <v>0</v>
      </c>
      <c r="S88" s="11">
        <f>'[1]MGN Liner Weekly Avail - 16 wks'!Q130+'[1]MGN Liner Weekly Avail - 16 wks'!R130</f>
        <v>0</v>
      </c>
      <c r="T88" s="11">
        <f>'[1]MGN Liner Weekly Avail - 16 wks'!S130+'[1]MGN Liner Weekly Avail - 16 wks'!T130</f>
        <v>0</v>
      </c>
      <c r="U88" s="11">
        <f>'[1]MGN Liner Weekly Avail - 16 wks'!U130+'[1]MGN Liner Weekly Avail - 16 wks'!V130</f>
        <v>0</v>
      </c>
      <c r="V88" s="11">
        <f>'[1]MGN Liner Weekly Avail - 16 wks'!W130+'[1]MGN Liner Weekly Avail - 16 wks'!X130</f>
        <v>0</v>
      </c>
      <c r="W88" s="58">
        <f>'[1]MGN Liner Weekly Avail - 16 wks'!Y130+'[1]MGN Liner Weekly Avail - 16 wks'!Z130+'[1]MGN Liner Weekly Avail - 16 wks'!AA130</f>
        <v>0</v>
      </c>
      <c r="X88" s="56">
        <f t="shared" si="12"/>
        <v>0</v>
      </c>
      <c r="Y88" s="46"/>
      <c r="Z88" s="41" t="s">
        <v>40</v>
      </c>
      <c r="AA88" s="28">
        <f t="shared" si="13"/>
        <v>0</v>
      </c>
    </row>
    <row r="89" spans="1:27" ht="12.75" x14ac:dyDescent="0.2">
      <c r="A89" s="44" t="s">
        <v>6</v>
      </c>
      <c r="B89" s="1" t="s">
        <v>40</v>
      </c>
      <c r="C89" s="19" t="s">
        <v>207</v>
      </c>
      <c r="D89" s="1">
        <v>72</v>
      </c>
      <c r="E89" s="26">
        <v>0.23</v>
      </c>
      <c r="F89" s="72">
        <v>1.8</v>
      </c>
      <c r="G89" s="72">
        <f t="shared" si="10"/>
        <v>146.16</v>
      </c>
      <c r="H89" s="10" t="s">
        <v>111</v>
      </c>
      <c r="I89" s="31"/>
      <c r="J89" s="31"/>
      <c r="K89" s="11">
        <f t="shared" si="9"/>
        <v>0</v>
      </c>
      <c r="L89" s="31"/>
      <c r="M89" s="11">
        <f>'[1]MGN Liner Weekly Avail - 16 wks'!C131</f>
        <v>0</v>
      </c>
      <c r="N89" s="11">
        <f>'[1]MGN Liner Weekly Avail - 16 wks'!D131+'[1]MGN Liner Weekly Avail - 16 wks'!E131</f>
        <v>0</v>
      </c>
      <c r="O89" s="11">
        <v>1020</v>
      </c>
      <c r="P89" s="11">
        <f>'[1]MGN Liner Weekly Avail - 16 wks'!I131+'[1]MGN Liner Weekly Avail - 16 wks'!J131+'[1]MGN Liner Weekly Avail - 16 wks'!K131</f>
        <v>0</v>
      </c>
      <c r="Q89" s="11">
        <f>'[1]MGN Liner Weekly Avail - 16 wks'!L131+'[1]MGN Liner Weekly Avail - 16 wks'!M131</f>
        <v>0</v>
      </c>
      <c r="R89" s="11" t="s">
        <v>118</v>
      </c>
      <c r="S89" s="11">
        <f>'[1]MGN Liner Weekly Avail - 16 wks'!Q131+'[1]MGN Liner Weekly Avail - 16 wks'!R131</f>
        <v>800</v>
      </c>
      <c r="T89" s="11">
        <f>'[1]MGN Liner Weekly Avail - 16 wks'!S131+'[1]MGN Liner Weekly Avail - 16 wks'!T131</f>
        <v>0</v>
      </c>
      <c r="U89" s="11">
        <f>'[1]MGN Liner Weekly Avail - 16 wks'!U131+'[1]MGN Liner Weekly Avail - 16 wks'!V131</f>
        <v>0</v>
      </c>
      <c r="V89" s="11">
        <f>'[1]MGN Liner Weekly Avail - 16 wks'!W131+'[1]MGN Liner Weekly Avail - 16 wks'!X131</f>
        <v>0</v>
      </c>
      <c r="W89" s="58" t="s">
        <v>118</v>
      </c>
      <c r="X89" s="56">
        <f t="shared" si="12"/>
        <v>1820</v>
      </c>
      <c r="Y89" s="46"/>
      <c r="Z89" s="41" t="s">
        <v>40</v>
      </c>
      <c r="AA89" s="28">
        <f t="shared" si="13"/>
        <v>3276</v>
      </c>
    </row>
    <row r="90" spans="1:27" ht="12.75" x14ac:dyDescent="0.2">
      <c r="A90" s="44" t="s">
        <v>6</v>
      </c>
      <c r="B90" s="1" t="s">
        <v>40</v>
      </c>
      <c r="C90" s="19" t="s">
        <v>208</v>
      </c>
      <c r="D90" s="1">
        <v>72</v>
      </c>
      <c r="E90" s="26">
        <v>0.23</v>
      </c>
      <c r="F90" s="72">
        <v>1.8</v>
      </c>
      <c r="G90" s="72">
        <f t="shared" si="10"/>
        <v>146.16</v>
      </c>
      <c r="H90" s="10" t="s">
        <v>111</v>
      </c>
      <c r="I90" s="31"/>
      <c r="J90" s="31"/>
      <c r="K90" s="11">
        <f t="shared" si="9"/>
        <v>0</v>
      </c>
      <c r="L90" s="31"/>
      <c r="M90" s="11">
        <f>'[1]MGN Liner Weekly Avail - 16 wks'!C132</f>
        <v>0</v>
      </c>
      <c r="N90" s="11">
        <f>'[1]MGN Liner Weekly Avail - 16 wks'!D132+'[1]MGN Liner Weekly Avail - 16 wks'!E132</f>
        <v>0</v>
      </c>
      <c r="O90" s="11" t="s">
        <v>118</v>
      </c>
      <c r="P90" s="11">
        <f>'[1]MGN Liner Weekly Avail - 16 wks'!I132+'[1]MGN Liner Weekly Avail - 16 wks'!J132+'[1]MGN Liner Weekly Avail - 16 wks'!K132</f>
        <v>0</v>
      </c>
      <c r="Q90" s="11">
        <f>'[1]MGN Liner Weekly Avail - 16 wks'!L132+'[1]MGN Liner Weekly Avail - 16 wks'!M132</f>
        <v>0</v>
      </c>
      <c r="R90" s="11">
        <v>5500</v>
      </c>
      <c r="S90" s="11">
        <f>'[1]MGN Liner Weekly Avail - 16 wks'!Q132+'[1]MGN Liner Weekly Avail - 16 wks'!R132</f>
        <v>3000</v>
      </c>
      <c r="T90" s="11">
        <f>'[1]MGN Liner Weekly Avail - 16 wks'!S132+'[1]MGN Liner Weekly Avail - 16 wks'!T132</f>
        <v>0</v>
      </c>
      <c r="U90" s="11">
        <f>'[1]MGN Liner Weekly Avail - 16 wks'!U132+'[1]MGN Liner Weekly Avail - 16 wks'!V132</f>
        <v>0</v>
      </c>
      <c r="V90" s="11">
        <f>'[1]MGN Liner Weekly Avail - 16 wks'!W132+'[1]MGN Liner Weekly Avail - 16 wks'!X132</f>
        <v>0</v>
      </c>
      <c r="W90" s="58">
        <f>'[1]MGN Liner Weekly Avail - 16 wks'!Y132+'[1]MGN Liner Weekly Avail - 16 wks'!Z132+'[1]MGN Liner Weekly Avail - 16 wks'!AA132</f>
        <v>0</v>
      </c>
      <c r="X90" s="56">
        <f t="shared" si="12"/>
        <v>8500</v>
      </c>
      <c r="Y90" s="46"/>
      <c r="Z90" s="41" t="s">
        <v>40</v>
      </c>
      <c r="AA90" s="28">
        <f t="shared" si="13"/>
        <v>15300</v>
      </c>
    </row>
    <row r="91" spans="1:27" ht="12.75" x14ac:dyDescent="0.2">
      <c r="A91" s="44" t="s">
        <v>6</v>
      </c>
      <c r="B91" s="1" t="s">
        <v>40</v>
      </c>
      <c r="C91" s="19" t="s">
        <v>209</v>
      </c>
      <c r="D91" s="1">
        <v>72</v>
      </c>
      <c r="E91" s="26">
        <v>0.23</v>
      </c>
      <c r="F91" s="72">
        <v>1.8</v>
      </c>
      <c r="G91" s="72">
        <f t="shared" si="10"/>
        <v>146.16</v>
      </c>
      <c r="H91" s="10" t="s">
        <v>111</v>
      </c>
      <c r="I91" s="31"/>
      <c r="J91" s="31"/>
      <c r="K91" s="11">
        <f t="shared" si="9"/>
        <v>0</v>
      </c>
      <c r="L91" s="31"/>
      <c r="M91" s="11">
        <f>'[1]MGN Liner Weekly Avail - 16 wks'!C133</f>
        <v>0</v>
      </c>
      <c r="N91" s="11">
        <f>'[1]MGN Liner Weekly Avail - 16 wks'!D133+'[1]MGN Liner Weekly Avail - 16 wks'!E133</f>
        <v>0</v>
      </c>
      <c r="O91" s="11">
        <f>'[1]MGN Liner Weekly Avail - 16 wks'!F133+'[1]MGN Liner Weekly Avail - 16 wks'!G133+'[1]MGN Liner Weekly Avail - 16 wks'!H133</f>
        <v>0</v>
      </c>
      <c r="P91" s="11">
        <v>300</v>
      </c>
      <c r="Q91" s="11">
        <f>'[1]MGN Liner Weekly Avail - 16 wks'!L133+'[1]MGN Liner Weekly Avail - 16 wks'!M133</f>
        <v>792</v>
      </c>
      <c r="R91" s="11">
        <f>'[1]MGN Liner Weekly Avail - 16 wks'!N133+'[1]MGN Liner Weekly Avail - 16 wks'!O133+'[1]MGN Liner Weekly Avail - 16 wks'!P133</f>
        <v>5400</v>
      </c>
      <c r="S91" s="11">
        <f>'[1]MGN Liner Weekly Avail - 16 wks'!Q133+'[1]MGN Liner Weekly Avail - 16 wks'!R133</f>
        <v>3000</v>
      </c>
      <c r="T91" s="11">
        <f>'[1]MGN Liner Weekly Avail - 16 wks'!S133+'[1]MGN Liner Weekly Avail - 16 wks'!T133</f>
        <v>0</v>
      </c>
      <c r="U91" s="11">
        <f>'[1]MGN Liner Weekly Avail - 16 wks'!U133+'[1]MGN Liner Weekly Avail - 16 wks'!V133</f>
        <v>0</v>
      </c>
      <c r="V91" s="11">
        <f>'[1]MGN Liner Weekly Avail - 16 wks'!W133+'[1]MGN Liner Weekly Avail - 16 wks'!X133</f>
        <v>0</v>
      </c>
      <c r="W91" s="58">
        <f>'[1]MGN Liner Weekly Avail - 16 wks'!Y133+'[1]MGN Liner Weekly Avail - 16 wks'!Z133+'[1]MGN Liner Weekly Avail - 16 wks'!AA133</f>
        <v>0</v>
      </c>
      <c r="X91" s="56">
        <f t="shared" si="12"/>
        <v>9492</v>
      </c>
      <c r="Y91" s="46"/>
      <c r="Z91" s="41" t="s">
        <v>40</v>
      </c>
      <c r="AA91" s="28">
        <f t="shared" si="13"/>
        <v>17085.600000000002</v>
      </c>
    </row>
    <row r="92" spans="1:27" ht="12.75" x14ac:dyDescent="0.2">
      <c r="A92" s="44" t="s">
        <v>6</v>
      </c>
      <c r="B92" s="1" t="s">
        <v>40</v>
      </c>
      <c r="C92" s="19" t="s">
        <v>210</v>
      </c>
      <c r="D92" s="1">
        <v>72</v>
      </c>
      <c r="E92" s="26">
        <v>0.23</v>
      </c>
      <c r="F92" s="72">
        <v>1.8</v>
      </c>
      <c r="G92" s="72">
        <f t="shared" si="10"/>
        <v>146.16</v>
      </c>
      <c r="H92" s="10" t="s">
        <v>111</v>
      </c>
      <c r="I92" s="29"/>
      <c r="J92" s="29"/>
      <c r="K92" s="11">
        <f t="shared" si="9"/>
        <v>0</v>
      </c>
      <c r="L92" s="29"/>
      <c r="M92" s="11">
        <f>'[1]MGN Liner Weekly Avail - 16 wks'!C134</f>
        <v>0</v>
      </c>
      <c r="N92" s="11">
        <f>'[1]MGN Liner Weekly Avail - 16 wks'!D134+'[1]MGN Liner Weekly Avail - 16 wks'!E134</f>
        <v>0</v>
      </c>
      <c r="O92" s="11">
        <f>'[1]MGN Liner Weekly Avail - 16 wks'!F134+'[1]MGN Liner Weekly Avail - 16 wks'!G134+'[1]MGN Liner Weekly Avail - 16 wks'!H134</f>
        <v>0</v>
      </c>
      <c r="P92" s="11">
        <f>'[1]MGN Liner Weekly Avail - 16 wks'!I134+'[1]MGN Liner Weekly Avail - 16 wks'!J134+'[1]MGN Liner Weekly Avail - 16 wks'!K134</f>
        <v>0</v>
      </c>
      <c r="Q92" s="11">
        <f>'[1]MGN Liner Weekly Avail - 16 wks'!L134+'[1]MGN Liner Weekly Avail - 16 wks'!M134</f>
        <v>0</v>
      </c>
      <c r="R92" s="11">
        <f>'[1]MGN Liner Weekly Avail - 16 wks'!N134+'[1]MGN Liner Weekly Avail - 16 wks'!O134+'[1]MGN Liner Weekly Avail - 16 wks'!P134</f>
        <v>0</v>
      </c>
      <c r="S92" s="11">
        <f>'[1]MGN Liner Weekly Avail - 16 wks'!Q134+'[1]MGN Liner Weekly Avail - 16 wks'!R134</f>
        <v>0</v>
      </c>
      <c r="T92" s="11">
        <f>'[1]MGN Liner Weekly Avail - 16 wks'!S134+'[1]MGN Liner Weekly Avail - 16 wks'!T134</f>
        <v>0</v>
      </c>
      <c r="U92" s="11">
        <f>'[1]MGN Liner Weekly Avail - 16 wks'!U134+'[1]MGN Liner Weekly Avail - 16 wks'!V134</f>
        <v>0</v>
      </c>
      <c r="V92" s="11">
        <f>'[1]MGN Liner Weekly Avail - 16 wks'!W134+'[1]MGN Liner Weekly Avail - 16 wks'!X134</f>
        <v>0</v>
      </c>
      <c r="W92" s="58">
        <f>'[1]MGN Liner Weekly Avail - 16 wks'!Y134+'[1]MGN Liner Weekly Avail - 16 wks'!Z134+'[1]MGN Liner Weekly Avail - 16 wks'!AA134</f>
        <v>0</v>
      </c>
      <c r="X92" s="56">
        <f t="shared" si="12"/>
        <v>0</v>
      </c>
      <c r="Y92" s="46"/>
      <c r="Z92" s="41" t="s">
        <v>40</v>
      </c>
      <c r="AA92" s="28">
        <f t="shared" si="13"/>
        <v>0</v>
      </c>
    </row>
    <row r="93" spans="1:27" ht="12.75" x14ac:dyDescent="0.2">
      <c r="A93" s="44" t="s">
        <v>6</v>
      </c>
      <c r="B93" s="1" t="s">
        <v>40</v>
      </c>
      <c r="C93" s="19" t="s">
        <v>211</v>
      </c>
      <c r="D93" s="1">
        <v>72</v>
      </c>
      <c r="E93" s="26">
        <v>0.23</v>
      </c>
      <c r="F93" s="72">
        <v>1.8</v>
      </c>
      <c r="G93" s="72">
        <f t="shared" si="10"/>
        <v>146.16</v>
      </c>
      <c r="H93" s="10" t="s">
        <v>111</v>
      </c>
      <c r="I93" s="31"/>
      <c r="J93" s="31"/>
      <c r="K93" s="11">
        <f t="shared" si="9"/>
        <v>0</v>
      </c>
      <c r="L93" s="31"/>
      <c r="M93" s="11">
        <f>'[1]MGN Liner Weekly Avail - 16 wks'!C135</f>
        <v>0</v>
      </c>
      <c r="N93" s="11">
        <f>'[1]MGN Liner Weekly Avail - 16 wks'!D135+'[1]MGN Liner Weekly Avail - 16 wks'!E135</f>
        <v>0</v>
      </c>
      <c r="O93" s="11">
        <f>'[1]MGN Liner Weekly Avail - 16 wks'!F135+'[1]MGN Liner Weekly Avail - 16 wks'!G135+'[1]MGN Liner Weekly Avail - 16 wks'!H135</f>
        <v>0</v>
      </c>
      <c r="P93" s="11">
        <f>'[1]MGN Liner Weekly Avail - 16 wks'!I135+'[1]MGN Liner Weekly Avail - 16 wks'!J135+'[1]MGN Liner Weekly Avail - 16 wks'!K135</f>
        <v>0</v>
      </c>
      <c r="Q93" s="11">
        <f>'[1]MGN Liner Weekly Avail - 16 wks'!L135+'[1]MGN Liner Weekly Avail - 16 wks'!M135</f>
        <v>0</v>
      </c>
      <c r="R93" s="11">
        <f>'[1]MGN Liner Weekly Avail - 16 wks'!N135+'[1]MGN Liner Weekly Avail - 16 wks'!O135+'[1]MGN Liner Weekly Avail - 16 wks'!P135</f>
        <v>750</v>
      </c>
      <c r="S93" s="11">
        <f>'[1]MGN Liner Weekly Avail - 16 wks'!Q135+'[1]MGN Liner Weekly Avail - 16 wks'!R135</f>
        <v>0</v>
      </c>
      <c r="T93" s="11">
        <f>'[1]MGN Liner Weekly Avail - 16 wks'!S135+'[1]MGN Liner Weekly Avail - 16 wks'!T135</f>
        <v>0</v>
      </c>
      <c r="U93" s="11">
        <v>4500</v>
      </c>
      <c r="V93" s="11">
        <f>'[1]MGN Liner Weekly Avail - 16 wks'!W135+'[1]MGN Liner Weekly Avail - 16 wks'!X135</f>
        <v>800</v>
      </c>
      <c r="W93" s="58" t="s">
        <v>118</v>
      </c>
      <c r="X93" s="56">
        <f t="shared" si="12"/>
        <v>6050</v>
      </c>
      <c r="Y93" s="46"/>
      <c r="Z93" s="41" t="s">
        <v>40</v>
      </c>
      <c r="AA93" s="28">
        <f t="shared" si="13"/>
        <v>10890</v>
      </c>
    </row>
    <row r="94" spans="1:27" s="18" customFormat="1" ht="12.75" x14ac:dyDescent="0.2">
      <c r="A94" s="44" t="s">
        <v>6</v>
      </c>
      <c r="B94" s="1" t="s">
        <v>40</v>
      </c>
      <c r="C94" s="19" t="s">
        <v>212</v>
      </c>
      <c r="D94" s="1">
        <v>72</v>
      </c>
      <c r="E94" s="26">
        <v>0.23</v>
      </c>
      <c r="F94" s="72">
        <v>1.8</v>
      </c>
      <c r="G94" s="72">
        <f t="shared" si="10"/>
        <v>146.16</v>
      </c>
      <c r="H94" s="10" t="s">
        <v>111</v>
      </c>
      <c r="I94" s="31"/>
      <c r="J94" s="31"/>
      <c r="K94" s="11">
        <f t="shared" si="9"/>
        <v>0</v>
      </c>
      <c r="L94" s="31"/>
      <c r="M94" s="11">
        <f>'[1]MGN Liner Weekly Avail - 16 wks'!C136</f>
        <v>0</v>
      </c>
      <c r="N94" s="11">
        <v>0</v>
      </c>
      <c r="O94" s="11">
        <v>600</v>
      </c>
      <c r="P94" s="11">
        <f>'[1]MGN Liner Weekly Avail - 16 wks'!I136+'[1]MGN Liner Weekly Avail - 16 wks'!J136+'[1]MGN Liner Weekly Avail - 16 wks'!K136</f>
        <v>0</v>
      </c>
      <c r="Q94" s="11">
        <f>'[1]MGN Liner Weekly Avail - 16 wks'!L136+'[1]MGN Liner Weekly Avail - 16 wks'!M136</f>
        <v>0</v>
      </c>
      <c r="R94" s="11">
        <f>'[1]MGN Liner Weekly Avail - 16 wks'!N136+'[1]MGN Liner Weekly Avail - 16 wks'!O136+'[1]MGN Liner Weekly Avail - 16 wks'!P136</f>
        <v>7400</v>
      </c>
      <c r="S94" s="11">
        <f>'[1]MGN Liner Weekly Avail - 16 wks'!Q136+'[1]MGN Liner Weekly Avail - 16 wks'!R136</f>
        <v>0</v>
      </c>
      <c r="T94" s="11">
        <f>'[1]MGN Liner Weekly Avail - 16 wks'!S136+'[1]MGN Liner Weekly Avail - 16 wks'!T136</f>
        <v>0</v>
      </c>
      <c r="U94" s="11">
        <f>'[1]MGN Liner Weekly Avail - 16 wks'!U136+'[1]MGN Liner Weekly Avail - 16 wks'!V136</f>
        <v>0</v>
      </c>
      <c r="V94" s="11">
        <f>'[1]MGN Liner Weekly Avail - 16 wks'!W136+'[1]MGN Liner Weekly Avail - 16 wks'!X136</f>
        <v>0</v>
      </c>
      <c r="W94" s="58">
        <f>'[1]MGN Liner Weekly Avail - 16 wks'!Y136+'[1]MGN Liner Weekly Avail - 16 wks'!Z136+'[1]MGN Liner Weekly Avail - 16 wks'!AA136</f>
        <v>0</v>
      </c>
      <c r="X94" s="56">
        <f t="shared" si="12"/>
        <v>8000</v>
      </c>
      <c r="Y94" s="46"/>
      <c r="Z94" s="41" t="s">
        <v>40</v>
      </c>
      <c r="AA94" s="28">
        <f t="shared" si="13"/>
        <v>14400</v>
      </c>
    </row>
    <row r="95" spans="1:27" s="17" customFormat="1" ht="12.75" x14ac:dyDescent="0.2">
      <c r="A95" s="44" t="s">
        <v>6</v>
      </c>
      <c r="B95" s="1" t="s">
        <v>40</v>
      </c>
      <c r="C95" s="19" t="s">
        <v>213</v>
      </c>
      <c r="D95" s="1">
        <v>72</v>
      </c>
      <c r="E95" s="26">
        <v>0.23</v>
      </c>
      <c r="F95" s="72">
        <v>1.8</v>
      </c>
      <c r="G95" s="72">
        <f t="shared" si="10"/>
        <v>146.16</v>
      </c>
      <c r="H95" s="10" t="s">
        <v>111</v>
      </c>
      <c r="I95" s="29"/>
      <c r="J95" s="29"/>
      <c r="K95" s="11">
        <f t="shared" si="9"/>
        <v>0</v>
      </c>
      <c r="L95" s="29"/>
      <c r="M95" s="11">
        <f>'[1]MGN Liner Weekly Avail - 16 wks'!C137</f>
        <v>0</v>
      </c>
      <c r="N95" s="11">
        <f>'[1]MGN Liner Weekly Avail - 16 wks'!D137+'[1]MGN Liner Weekly Avail - 16 wks'!E137</f>
        <v>0</v>
      </c>
      <c r="O95" s="11">
        <f>'[1]MGN Liner Weekly Avail - 16 wks'!F137+'[1]MGN Liner Weekly Avail - 16 wks'!G137+'[1]MGN Liner Weekly Avail - 16 wks'!H137</f>
        <v>0</v>
      </c>
      <c r="P95" s="11">
        <f>'[1]MGN Liner Weekly Avail - 16 wks'!I137+'[1]MGN Liner Weekly Avail - 16 wks'!J137+'[1]MGN Liner Weekly Avail - 16 wks'!K137</f>
        <v>100</v>
      </c>
      <c r="Q95" s="11">
        <f>'[1]MGN Liner Weekly Avail - 16 wks'!L137+'[1]MGN Liner Weekly Avail - 16 wks'!M137</f>
        <v>0</v>
      </c>
      <c r="R95" s="11">
        <f>'[1]MGN Liner Weekly Avail - 16 wks'!N137+'[1]MGN Liner Weekly Avail - 16 wks'!O137+'[1]MGN Liner Weekly Avail - 16 wks'!P137</f>
        <v>0</v>
      </c>
      <c r="S95" s="11">
        <f>'[1]MGN Liner Weekly Avail - 16 wks'!Q137+'[1]MGN Liner Weekly Avail - 16 wks'!R137</f>
        <v>0</v>
      </c>
      <c r="T95" s="11">
        <f>'[1]MGN Liner Weekly Avail - 16 wks'!S137+'[1]MGN Liner Weekly Avail - 16 wks'!T137</f>
        <v>0</v>
      </c>
      <c r="U95" s="11">
        <f>'[1]MGN Liner Weekly Avail - 16 wks'!U137+'[1]MGN Liner Weekly Avail - 16 wks'!V137</f>
        <v>0</v>
      </c>
      <c r="V95" s="11">
        <f>'[1]MGN Liner Weekly Avail - 16 wks'!W137+'[1]MGN Liner Weekly Avail - 16 wks'!X137</f>
        <v>0</v>
      </c>
      <c r="W95" s="58">
        <f>'[1]MGN Liner Weekly Avail - 16 wks'!Y137+'[1]MGN Liner Weekly Avail - 16 wks'!Z137+'[1]MGN Liner Weekly Avail - 16 wks'!AA137</f>
        <v>0</v>
      </c>
      <c r="X95" s="56">
        <f t="shared" si="12"/>
        <v>100</v>
      </c>
      <c r="Y95" s="46"/>
      <c r="Z95" s="41" t="s">
        <v>40</v>
      </c>
      <c r="AA95" s="28">
        <f t="shared" si="13"/>
        <v>180</v>
      </c>
    </row>
    <row r="96" spans="1:27" ht="12.75" x14ac:dyDescent="0.2">
      <c r="A96" s="44" t="s">
        <v>6</v>
      </c>
      <c r="B96" s="1" t="s">
        <v>40</v>
      </c>
      <c r="C96" s="19" t="s">
        <v>214</v>
      </c>
      <c r="D96" s="1">
        <v>72</v>
      </c>
      <c r="E96" s="26">
        <v>0.23</v>
      </c>
      <c r="F96" s="72">
        <v>1.8</v>
      </c>
      <c r="G96" s="72">
        <f t="shared" si="10"/>
        <v>146.16</v>
      </c>
      <c r="H96" s="10" t="s">
        <v>111</v>
      </c>
      <c r="I96" s="31"/>
      <c r="J96" s="31"/>
      <c r="K96" s="11">
        <f t="shared" si="9"/>
        <v>0</v>
      </c>
      <c r="L96" s="31"/>
      <c r="M96" s="11">
        <f>'[1]MGN Liner Weekly Avail - 16 wks'!C138</f>
        <v>0</v>
      </c>
      <c r="N96" s="11">
        <f>'[1]MGN Liner Weekly Avail - 16 wks'!D138+'[1]MGN Liner Weekly Avail - 16 wks'!E138</f>
        <v>0</v>
      </c>
      <c r="O96" s="11">
        <f>'[1]MGN Liner Weekly Avail - 16 wks'!F138+'[1]MGN Liner Weekly Avail - 16 wks'!G138+'[1]MGN Liner Weekly Avail - 16 wks'!H138</f>
        <v>0</v>
      </c>
      <c r="P96" s="11">
        <f>'[1]MGN Liner Weekly Avail - 16 wks'!I138+'[1]MGN Liner Weekly Avail - 16 wks'!J138+'[1]MGN Liner Weekly Avail - 16 wks'!K138</f>
        <v>0</v>
      </c>
      <c r="Q96" s="11">
        <f>'[1]MGN Liner Weekly Avail - 16 wks'!L138+'[1]MGN Liner Weekly Avail - 16 wks'!M138</f>
        <v>0</v>
      </c>
      <c r="R96" s="11">
        <v>10000</v>
      </c>
      <c r="S96" s="11">
        <f>'[1]MGN Liner Weekly Avail - 16 wks'!Q138+'[1]MGN Liner Weekly Avail - 16 wks'!R138</f>
        <v>4500</v>
      </c>
      <c r="T96" s="11">
        <f>'[1]MGN Liner Weekly Avail - 16 wks'!S138+'[1]MGN Liner Weekly Avail - 16 wks'!T138</f>
        <v>0</v>
      </c>
      <c r="U96" s="11">
        <f>'[1]MGN Liner Weekly Avail - 16 wks'!U138+'[1]MGN Liner Weekly Avail - 16 wks'!V138</f>
        <v>6200</v>
      </c>
      <c r="V96" s="11">
        <f>'[1]MGN Liner Weekly Avail - 16 wks'!W138+'[1]MGN Liner Weekly Avail - 16 wks'!X138</f>
        <v>0</v>
      </c>
      <c r="W96" s="58" t="s">
        <v>118</v>
      </c>
      <c r="X96" s="56">
        <f t="shared" si="12"/>
        <v>20700</v>
      </c>
      <c r="Y96" s="46"/>
      <c r="Z96" s="41" t="s">
        <v>40</v>
      </c>
      <c r="AA96" s="28">
        <f t="shared" si="13"/>
        <v>37260</v>
      </c>
    </row>
    <row r="97" spans="1:27" ht="12.75" x14ac:dyDescent="0.2">
      <c r="A97" s="44" t="s">
        <v>6</v>
      </c>
      <c r="B97" s="1" t="s">
        <v>40</v>
      </c>
      <c r="C97" s="19" t="s">
        <v>215</v>
      </c>
      <c r="D97" s="1">
        <v>72</v>
      </c>
      <c r="E97" s="87">
        <v>0.23</v>
      </c>
      <c r="F97" s="86">
        <v>1.8</v>
      </c>
      <c r="G97" s="72">
        <f t="shared" si="10"/>
        <v>146.16</v>
      </c>
      <c r="H97" s="10" t="s">
        <v>111</v>
      </c>
      <c r="I97" s="31"/>
      <c r="J97" s="31"/>
      <c r="K97" s="11">
        <v>1080</v>
      </c>
      <c r="L97" s="31"/>
      <c r="M97" s="96">
        <v>3816</v>
      </c>
      <c r="N97" s="96">
        <v>3816</v>
      </c>
      <c r="O97" s="96">
        <v>1296</v>
      </c>
      <c r="P97" s="11" t="s">
        <v>118</v>
      </c>
      <c r="Q97" s="11">
        <v>374</v>
      </c>
      <c r="R97" s="11">
        <v>7500</v>
      </c>
      <c r="S97" s="11">
        <f>'[1]MGN Liner Weekly Avail - 16 wks'!Q139+'[1]MGN Liner Weekly Avail - 16 wks'!R139</f>
        <v>0</v>
      </c>
      <c r="T97" s="11">
        <f>'[1]MGN Liner Weekly Avail - 16 wks'!S139+'[1]MGN Liner Weekly Avail - 16 wks'!T139</f>
        <v>0</v>
      </c>
      <c r="U97" s="11">
        <f>'[1]MGN Liner Weekly Avail - 16 wks'!U139+'[1]MGN Liner Weekly Avail - 16 wks'!V139</f>
        <v>0</v>
      </c>
      <c r="V97" s="11">
        <f>'[1]MGN Liner Weekly Avail - 16 wks'!W139+'[1]MGN Liner Weekly Avail - 16 wks'!X139</f>
        <v>0</v>
      </c>
      <c r="W97" s="58" t="s">
        <v>118</v>
      </c>
      <c r="X97" s="56">
        <f t="shared" si="12"/>
        <v>17882</v>
      </c>
      <c r="Y97" s="46"/>
      <c r="Z97" s="41" t="s">
        <v>40</v>
      </c>
      <c r="AA97" s="28">
        <f t="shared" si="13"/>
        <v>32187.600000000002</v>
      </c>
    </row>
    <row r="98" spans="1:27" ht="12.75" x14ac:dyDescent="0.2">
      <c r="A98" s="44" t="s">
        <v>6</v>
      </c>
      <c r="B98" s="1" t="s">
        <v>40</v>
      </c>
      <c r="C98" s="19" t="s">
        <v>216</v>
      </c>
      <c r="D98" s="1">
        <v>72</v>
      </c>
      <c r="E98" s="26">
        <v>0.23</v>
      </c>
      <c r="F98" s="72">
        <v>1.8</v>
      </c>
      <c r="G98" s="72">
        <f t="shared" si="10"/>
        <v>146.16</v>
      </c>
      <c r="H98" s="10" t="s">
        <v>111</v>
      </c>
      <c r="I98" s="31"/>
      <c r="J98" s="31"/>
      <c r="K98" s="11">
        <f t="shared" ref="K98:K122" si="14">J98</f>
        <v>0</v>
      </c>
      <c r="L98" s="31"/>
      <c r="M98" s="11">
        <f>'[1]MGN Liner Weekly Avail - 16 wks'!C140</f>
        <v>0</v>
      </c>
      <c r="N98" s="11">
        <f>'[1]MGN Liner Weekly Avail - 16 wks'!D140+'[1]MGN Liner Weekly Avail - 16 wks'!E140</f>
        <v>0</v>
      </c>
      <c r="O98" s="11">
        <f>'[1]MGN Liner Weekly Avail - 16 wks'!F140+'[1]MGN Liner Weekly Avail - 16 wks'!G140+'[1]MGN Liner Weekly Avail - 16 wks'!H140</f>
        <v>70</v>
      </c>
      <c r="P98" s="11">
        <f>'[1]MGN Liner Weekly Avail - 16 wks'!I140+'[1]MGN Liner Weekly Avail - 16 wks'!J140+'[1]MGN Liner Weekly Avail - 16 wks'!K140</f>
        <v>0</v>
      </c>
      <c r="Q98" s="11">
        <f>'[1]MGN Liner Weekly Avail - 16 wks'!L140+'[1]MGN Liner Weekly Avail - 16 wks'!M140</f>
        <v>0</v>
      </c>
      <c r="R98" s="11">
        <v>100</v>
      </c>
      <c r="S98" s="11">
        <v>400</v>
      </c>
      <c r="T98" s="11">
        <f>'[1]MGN Liner Weekly Avail - 16 wks'!S140+'[1]MGN Liner Weekly Avail - 16 wks'!T140</f>
        <v>0</v>
      </c>
      <c r="U98" s="11">
        <f>'[1]MGN Liner Weekly Avail - 16 wks'!U140+'[1]MGN Liner Weekly Avail - 16 wks'!V140</f>
        <v>0</v>
      </c>
      <c r="V98" s="11">
        <f>'[1]MGN Liner Weekly Avail - 16 wks'!W140+'[1]MGN Liner Weekly Avail - 16 wks'!X140</f>
        <v>0</v>
      </c>
      <c r="W98" s="58" t="s">
        <v>118</v>
      </c>
      <c r="X98" s="56">
        <f t="shared" si="12"/>
        <v>570</v>
      </c>
      <c r="Y98" s="46"/>
      <c r="Z98" s="41" t="s">
        <v>40</v>
      </c>
      <c r="AA98" s="28">
        <f t="shared" si="13"/>
        <v>1026</v>
      </c>
    </row>
    <row r="99" spans="1:27" ht="12.75" x14ac:dyDescent="0.2">
      <c r="A99" s="44" t="s">
        <v>6</v>
      </c>
      <c r="B99" s="1" t="s">
        <v>40</v>
      </c>
      <c r="C99" s="19" t="s">
        <v>217</v>
      </c>
      <c r="D99" s="1">
        <v>72</v>
      </c>
      <c r="E99" s="26">
        <v>0.23</v>
      </c>
      <c r="F99" s="72">
        <v>1.8</v>
      </c>
      <c r="G99" s="72">
        <f t="shared" si="10"/>
        <v>146.16</v>
      </c>
      <c r="H99" s="10" t="s">
        <v>111</v>
      </c>
      <c r="I99" s="31"/>
      <c r="J99" s="31"/>
      <c r="K99" s="11">
        <f t="shared" si="14"/>
        <v>0</v>
      </c>
      <c r="L99" s="31"/>
      <c r="M99" s="11">
        <f>'[1]MGN Liner Weekly Avail - 16 wks'!C141</f>
        <v>0</v>
      </c>
      <c r="N99" s="11">
        <f>'[1]MGN Liner Weekly Avail - 16 wks'!D141+'[1]MGN Liner Weekly Avail - 16 wks'!E141</f>
        <v>0</v>
      </c>
      <c r="O99" s="11">
        <v>620</v>
      </c>
      <c r="P99" s="11" t="s">
        <v>118</v>
      </c>
      <c r="Q99" s="11">
        <f>'[1]MGN Liner Weekly Avail - 16 wks'!L141+'[1]MGN Liner Weekly Avail - 16 wks'!M141</f>
        <v>0</v>
      </c>
      <c r="R99" s="11">
        <v>200</v>
      </c>
      <c r="S99" s="11">
        <f>'[1]MGN Liner Weekly Avail - 16 wks'!Q141+'[1]MGN Liner Weekly Avail - 16 wks'!R141</f>
        <v>3500</v>
      </c>
      <c r="T99" s="11">
        <f>'[1]MGN Liner Weekly Avail - 16 wks'!S141+'[1]MGN Liner Weekly Avail - 16 wks'!T141</f>
        <v>0</v>
      </c>
      <c r="U99" s="11">
        <f>'[1]MGN Liner Weekly Avail - 16 wks'!U141+'[1]MGN Liner Weekly Avail - 16 wks'!V141</f>
        <v>1800</v>
      </c>
      <c r="V99" s="11">
        <f>'[1]MGN Liner Weekly Avail - 16 wks'!W141+'[1]MGN Liner Weekly Avail - 16 wks'!X141</f>
        <v>0</v>
      </c>
      <c r="W99" s="58" t="s">
        <v>118</v>
      </c>
      <c r="X99" s="56">
        <f t="shared" si="12"/>
        <v>6120</v>
      </c>
      <c r="Y99" s="46"/>
      <c r="Z99" s="41" t="s">
        <v>40</v>
      </c>
      <c r="AA99" s="28">
        <f t="shared" si="13"/>
        <v>11016</v>
      </c>
    </row>
    <row r="100" spans="1:27" ht="12.75" x14ac:dyDescent="0.2">
      <c r="A100" s="44" t="s">
        <v>6</v>
      </c>
      <c r="B100" s="1" t="s">
        <v>40</v>
      </c>
      <c r="C100" s="19" t="s">
        <v>218</v>
      </c>
      <c r="D100" s="1">
        <v>72</v>
      </c>
      <c r="E100" s="26">
        <v>0.23</v>
      </c>
      <c r="F100" s="72">
        <v>1.8</v>
      </c>
      <c r="G100" s="72">
        <f t="shared" si="10"/>
        <v>146.16</v>
      </c>
      <c r="H100" s="10" t="s">
        <v>111</v>
      </c>
      <c r="I100" s="31"/>
      <c r="J100" s="31"/>
      <c r="K100" s="11">
        <f t="shared" si="14"/>
        <v>0</v>
      </c>
      <c r="L100" s="31"/>
      <c r="M100" s="11">
        <f>'[1]MGN Liner Weekly Avail - 16 wks'!C142</f>
        <v>0</v>
      </c>
      <c r="N100" s="11">
        <f>'[1]MGN Liner Weekly Avail - 16 wks'!D142+'[1]MGN Liner Weekly Avail - 16 wks'!E142</f>
        <v>0</v>
      </c>
      <c r="O100" s="11">
        <f>'[1]MGN Liner Weekly Avail - 16 wks'!F142+'[1]MGN Liner Weekly Avail - 16 wks'!G142+'[1]MGN Liner Weekly Avail - 16 wks'!H142</f>
        <v>0</v>
      </c>
      <c r="P100" s="11">
        <f>'[1]MGN Liner Weekly Avail - 16 wks'!I142+'[1]MGN Liner Weekly Avail - 16 wks'!J142+'[1]MGN Liner Weekly Avail - 16 wks'!K142</f>
        <v>0</v>
      </c>
      <c r="Q100" s="11" t="s">
        <v>118</v>
      </c>
      <c r="R100" s="11">
        <v>3640</v>
      </c>
      <c r="S100" s="11">
        <f>'[1]MGN Liner Weekly Avail - 16 wks'!Q142+'[1]MGN Liner Weekly Avail - 16 wks'!R142</f>
        <v>5500</v>
      </c>
      <c r="T100" s="11">
        <f>'[1]MGN Liner Weekly Avail - 16 wks'!S142+'[1]MGN Liner Weekly Avail - 16 wks'!T142</f>
        <v>0</v>
      </c>
      <c r="U100" s="11">
        <f>'[1]MGN Liner Weekly Avail - 16 wks'!U142+'[1]MGN Liner Weekly Avail - 16 wks'!V142</f>
        <v>0</v>
      </c>
      <c r="V100" s="11">
        <f>'[1]MGN Liner Weekly Avail - 16 wks'!W142+'[1]MGN Liner Weekly Avail - 16 wks'!X142</f>
        <v>0</v>
      </c>
      <c r="W100" s="58" t="s">
        <v>118</v>
      </c>
      <c r="X100" s="56">
        <f t="shared" si="12"/>
        <v>9140</v>
      </c>
      <c r="Y100" s="46"/>
      <c r="Z100" s="41" t="s">
        <v>40</v>
      </c>
      <c r="AA100" s="28">
        <f t="shared" si="13"/>
        <v>16452</v>
      </c>
    </row>
    <row r="101" spans="1:27" ht="12.75" x14ac:dyDescent="0.2">
      <c r="A101" s="44" t="s">
        <v>6</v>
      </c>
      <c r="B101" s="1" t="s">
        <v>40</v>
      </c>
      <c r="C101" s="19" t="s">
        <v>219</v>
      </c>
      <c r="D101" s="1">
        <v>72</v>
      </c>
      <c r="E101" s="26">
        <v>0.23</v>
      </c>
      <c r="F101" s="72">
        <v>1.8</v>
      </c>
      <c r="G101" s="72">
        <f t="shared" si="10"/>
        <v>146.16</v>
      </c>
      <c r="H101" s="10" t="s">
        <v>111</v>
      </c>
      <c r="I101" s="31"/>
      <c r="J101" s="31"/>
      <c r="K101" s="11">
        <f t="shared" si="14"/>
        <v>0</v>
      </c>
      <c r="L101" s="31"/>
      <c r="M101" s="11">
        <f>'[1]MGN Liner Weekly Avail - 16 wks'!C143</f>
        <v>0</v>
      </c>
      <c r="N101" s="11">
        <f>'[1]MGN Liner Weekly Avail - 16 wks'!D143+'[1]MGN Liner Weekly Avail - 16 wks'!E143</f>
        <v>0</v>
      </c>
      <c r="O101" s="11">
        <f>'[1]MGN Liner Weekly Avail - 16 wks'!F143+'[1]MGN Liner Weekly Avail - 16 wks'!G143+'[1]MGN Liner Weekly Avail - 16 wks'!H143</f>
        <v>0</v>
      </c>
      <c r="P101" s="11">
        <f>'[1]MGN Liner Weekly Avail - 16 wks'!I143+'[1]MGN Liner Weekly Avail - 16 wks'!J143+'[1]MGN Liner Weekly Avail - 16 wks'!K143</f>
        <v>0</v>
      </c>
      <c r="Q101" s="11">
        <f>'[1]MGN Liner Weekly Avail - 16 wks'!L143+'[1]MGN Liner Weekly Avail - 16 wks'!M143</f>
        <v>0</v>
      </c>
      <c r="R101" s="11" t="s">
        <v>118</v>
      </c>
      <c r="S101" s="11">
        <f>'[1]MGN Liner Weekly Avail - 16 wks'!Q143+'[1]MGN Liner Weekly Avail - 16 wks'!R143</f>
        <v>0</v>
      </c>
      <c r="T101" s="11">
        <f>'[1]MGN Liner Weekly Avail - 16 wks'!S143+'[1]MGN Liner Weekly Avail - 16 wks'!T143</f>
        <v>0</v>
      </c>
      <c r="U101" s="11">
        <f>'[1]MGN Liner Weekly Avail - 16 wks'!U143+'[1]MGN Liner Weekly Avail - 16 wks'!V143</f>
        <v>1800</v>
      </c>
      <c r="V101" s="11">
        <f>'[1]MGN Liner Weekly Avail - 16 wks'!W143+'[1]MGN Liner Weekly Avail - 16 wks'!X143</f>
        <v>0</v>
      </c>
      <c r="W101" s="58">
        <f>'[1]MGN Liner Weekly Avail - 16 wks'!Y143+'[1]MGN Liner Weekly Avail - 16 wks'!Z143+'[1]MGN Liner Weekly Avail - 16 wks'!AA143</f>
        <v>0</v>
      </c>
      <c r="X101" s="56">
        <f t="shared" si="12"/>
        <v>1800</v>
      </c>
      <c r="Y101" s="46"/>
      <c r="Z101" s="41" t="s">
        <v>40</v>
      </c>
      <c r="AA101" s="28">
        <f t="shared" si="13"/>
        <v>3240</v>
      </c>
    </row>
    <row r="102" spans="1:27" ht="12.75" x14ac:dyDescent="0.2">
      <c r="A102" s="44" t="s">
        <v>6</v>
      </c>
      <c r="B102" s="1" t="s">
        <v>40</v>
      </c>
      <c r="C102" s="19" t="s">
        <v>220</v>
      </c>
      <c r="D102" s="1">
        <v>72</v>
      </c>
      <c r="E102" s="26">
        <v>0.23</v>
      </c>
      <c r="F102" s="72">
        <v>1.8</v>
      </c>
      <c r="G102" s="72">
        <f t="shared" si="10"/>
        <v>146.16</v>
      </c>
      <c r="H102" s="10" t="s">
        <v>111</v>
      </c>
      <c r="I102" s="31"/>
      <c r="J102" s="31"/>
      <c r="K102" s="11">
        <f t="shared" si="14"/>
        <v>0</v>
      </c>
      <c r="L102" s="31"/>
      <c r="M102" s="11">
        <f>'[1]MGN Liner Weekly Avail - 16 wks'!C144</f>
        <v>0</v>
      </c>
      <c r="N102" s="11">
        <f>'[1]MGN Liner Weekly Avail - 16 wks'!D144+'[1]MGN Liner Weekly Avail - 16 wks'!E144</f>
        <v>0</v>
      </c>
      <c r="O102" s="11">
        <f>'[1]MGN Liner Weekly Avail - 16 wks'!F144+'[1]MGN Liner Weekly Avail - 16 wks'!G144+'[1]MGN Liner Weekly Avail - 16 wks'!H144</f>
        <v>0</v>
      </c>
      <c r="P102" s="11">
        <v>200</v>
      </c>
      <c r="Q102" s="11">
        <f>'[1]MGN Liner Weekly Avail - 16 wks'!L144+'[1]MGN Liner Weekly Avail - 16 wks'!M144</f>
        <v>600</v>
      </c>
      <c r="R102" s="11">
        <v>3700</v>
      </c>
      <c r="S102" s="11">
        <f>'[1]MGN Liner Weekly Avail - 16 wks'!Q144+'[1]MGN Liner Weekly Avail - 16 wks'!R144</f>
        <v>2500</v>
      </c>
      <c r="T102" s="11">
        <f>'[1]MGN Liner Weekly Avail - 16 wks'!S144+'[1]MGN Liner Weekly Avail - 16 wks'!T144</f>
        <v>0</v>
      </c>
      <c r="U102" s="11">
        <f>'[1]MGN Liner Weekly Avail - 16 wks'!U144+'[1]MGN Liner Weekly Avail - 16 wks'!V144</f>
        <v>0</v>
      </c>
      <c r="V102" s="11">
        <f>'[1]MGN Liner Weekly Avail - 16 wks'!W144+'[1]MGN Liner Weekly Avail - 16 wks'!X144</f>
        <v>0</v>
      </c>
      <c r="W102" s="58" t="s">
        <v>118</v>
      </c>
      <c r="X102" s="56">
        <f t="shared" si="12"/>
        <v>7000</v>
      </c>
      <c r="Y102" s="46"/>
      <c r="Z102" s="41" t="s">
        <v>40</v>
      </c>
      <c r="AA102" s="28">
        <f t="shared" si="13"/>
        <v>12600</v>
      </c>
    </row>
    <row r="103" spans="1:27" ht="12.75" x14ac:dyDescent="0.2">
      <c r="A103" s="44" t="s">
        <v>6</v>
      </c>
      <c r="B103" s="2" t="s">
        <v>40</v>
      </c>
      <c r="C103" s="19" t="s">
        <v>138</v>
      </c>
      <c r="D103" s="10">
        <v>72</v>
      </c>
      <c r="E103" s="6"/>
      <c r="F103" s="72">
        <v>2.0499999999999998</v>
      </c>
      <c r="G103" s="72">
        <f t="shared" si="10"/>
        <v>147.6</v>
      </c>
      <c r="H103" s="4" t="s">
        <v>9</v>
      </c>
      <c r="I103" s="5"/>
      <c r="J103" s="11"/>
      <c r="K103" s="11">
        <f t="shared" si="14"/>
        <v>0</v>
      </c>
      <c r="L103" s="11"/>
      <c r="M103" s="11"/>
      <c r="N103" s="11"/>
      <c r="O103" s="11"/>
      <c r="P103" s="11"/>
      <c r="Q103" s="11"/>
      <c r="R103" s="11"/>
      <c r="S103" s="11"/>
      <c r="T103" s="11"/>
      <c r="U103" s="11"/>
      <c r="V103" s="11"/>
      <c r="W103" s="58"/>
      <c r="X103" s="56">
        <f t="shared" si="12"/>
        <v>0</v>
      </c>
      <c r="Y103" s="45" t="s">
        <v>48</v>
      </c>
      <c r="Z103" s="39" t="s">
        <v>40</v>
      </c>
      <c r="AA103" s="7">
        <f>+X103*F103</f>
        <v>0</v>
      </c>
    </row>
    <row r="104" spans="1:27" ht="12.75" x14ac:dyDescent="0.2">
      <c r="A104" s="44" t="s">
        <v>6</v>
      </c>
      <c r="B104" s="2" t="s">
        <v>40</v>
      </c>
      <c r="C104" s="19" t="s">
        <v>51</v>
      </c>
      <c r="D104" s="10">
        <v>72</v>
      </c>
      <c r="E104" s="6"/>
      <c r="F104" s="72">
        <v>2.75</v>
      </c>
      <c r="G104" s="72">
        <f t="shared" si="10"/>
        <v>198</v>
      </c>
      <c r="H104" s="4" t="s">
        <v>9</v>
      </c>
      <c r="I104" s="5"/>
      <c r="J104" s="11">
        <v>360</v>
      </c>
      <c r="K104" s="11">
        <f t="shared" si="14"/>
        <v>360</v>
      </c>
      <c r="L104" s="11"/>
      <c r="M104" s="11"/>
      <c r="N104" s="11"/>
      <c r="O104" s="11"/>
      <c r="P104" s="11"/>
      <c r="Q104" s="11"/>
      <c r="R104" s="11"/>
      <c r="S104" s="11"/>
      <c r="T104" s="11"/>
      <c r="U104" s="11"/>
      <c r="V104" s="11"/>
      <c r="W104" s="58"/>
      <c r="X104" s="56">
        <f t="shared" si="12"/>
        <v>720</v>
      </c>
      <c r="Y104" s="45" t="s">
        <v>48</v>
      </c>
      <c r="Z104" s="39" t="s">
        <v>40</v>
      </c>
      <c r="AA104" s="7">
        <f>+X104*F104</f>
        <v>1980</v>
      </c>
    </row>
    <row r="105" spans="1:27" ht="12.75" x14ac:dyDescent="0.2">
      <c r="A105" s="44" t="s">
        <v>6</v>
      </c>
      <c r="B105" s="2" t="s">
        <v>40</v>
      </c>
      <c r="C105" s="19" t="s">
        <v>139</v>
      </c>
      <c r="D105" s="10">
        <v>72</v>
      </c>
      <c r="E105" s="6"/>
      <c r="F105" s="72">
        <v>2.1800000000000002</v>
      </c>
      <c r="G105" s="72">
        <f t="shared" si="10"/>
        <v>156.96</v>
      </c>
      <c r="H105" s="4" t="s">
        <v>9</v>
      </c>
      <c r="I105" s="5"/>
      <c r="J105" s="11">
        <v>2016</v>
      </c>
      <c r="K105" s="11">
        <f t="shared" si="14"/>
        <v>2016</v>
      </c>
      <c r="L105" s="11"/>
      <c r="M105" s="11"/>
      <c r="N105" s="11"/>
      <c r="O105" s="11"/>
      <c r="P105" s="11"/>
      <c r="Q105" s="11"/>
      <c r="R105" s="11"/>
      <c r="S105" s="11"/>
      <c r="T105" s="11"/>
      <c r="U105" s="11"/>
      <c r="V105" s="11"/>
      <c r="W105" s="58"/>
      <c r="X105" s="56">
        <f t="shared" si="12"/>
        <v>4032</v>
      </c>
      <c r="Y105" s="45" t="s">
        <v>53</v>
      </c>
      <c r="Z105" s="39" t="s">
        <v>40</v>
      </c>
      <c r="AA105" s="7">
        <f>+X105*F105</f>
        <v>8789.76</v>
      </c>
    </row>
    <row r="106" spans="1:27" ht="12.75" x14ac:dyDescent="0.2">
      <c r="A106" s="44" t="s">
        <v>6</v>
      </c>
      <c r="B106" s="1" t="s">
        <v>40</v>
      </c>
      <c r="C106" s="19" t="s">
        <v>181</v>
      </c>
      <c r="D106" s="1">
        <v>72</v>
      </c>
      <c r="E106" s="26">
        <v>0.32</v>
      </c>
      <c r="F106" s="72">
        <v>1.8</v>
      </c>
      <c r="G106" s="72">
        <f t="shared" si="10"/>
        <v>152.63999999999999</v>
      </c>
      <c r="H106" s="1" t="s">
        <v>111</v>
      </c>
      <c r="I106" s="31"/>
      <c r="J106" s="31"/>
      <c r="K106" s="11">
        <f t="shared" si="14"/>
        <v>0</v>
      </c>
      <c r="L106" s="31"/>
      <c r="M106" s="11">
        <f>'[1]MGN Liner Weekly Avail - 16 wks'!C151</f>
        <v>0</v>
      </c>
      <c r="N106" s="11">
        <f>'[1]MGN Liner Weekly Avail - 16 wks'!D151+'[1]MGN Liner Weekly Avail - 16 wks'!E151</f>
        <v>0</v>
      </c>
      <c r="O106" s="11">
        <f>'[1]MGN Liner Weekly Avail - 16 wks'!F151+'[1]MGN Liner Weekly Avail - 16 wks'!G151+'[1]MGN Liner Weekly Avail - 16 wks'!H151</f>
        <v>600</v>
      </c>
      <c r="P106" s="11">
        <f>'[1]MGN Liner Weekly Avail - 16 wks'!I151+'[1]MGN Liner Weekly Avail - 16 wks'!J151+'[1]MGN Liner Weekly Avail - 16 wks'!K151</f>
        <v>100</v>
      </c>
      <c r="Q106" s="11">
        <f>'[1]MGN Liner Weekly Avail - 16 wks'!L151+'[1]MGN Liner Weekly Avail - 16 wks'!M151</f>
        <v>0</v>
      </c>
      <c r="R106" s="11">
        <f>'[1]MGN Liner Weekly Avail - 16 wks'!N151+'[1]MGN Liner Weekly Avail - 16 wks'!O151+'[1]MGN Liner Weekly Avail - 16 wks'!P151</f>
        <v>0</v>
      </c>
      <c r="S106" s="11">
        <f>'[1]MGN Liner Weekly Avail - 16 wks'!Q151+'[1]MGN Liner Weekly Avail - 16 wks'!R151</f>
        <v>0</v>
      </c>
      <c r="T106" s="11">
        <f>'[1]MGN Liner Weekly Avail - 16 wks'!S151+'[1]MGN Liner Weekly Avail - 16 wks'!T151</f>
        <v>0</v>
      </c>
      <c r="U106" s="11">
        <f>'[1]MGN Liner Weekly Avail - 16 wks'!U151+'[1]MGN Liner Weekly Avail - 16 wks'!V151</f>
        <v>0</v>
      </c>
      <c r="V106" s="11">
        <f>'[1]MGN Liner Weekly Avail - 16 wks'!W151+'[1]MGN Liner Weekly Avail - 16 wks'!X151</f>
        <v>0</v>
      </c>
      <c r="W106" s="58">
        <f>'[1]MGN Liner Weekly Avail - 16 wks'!Y151+'[1]MGN Liner Weekly Avail - 16 wks'!Z151+'[1]MGN Liner Weekly Avail - 16 wks'!AA151</f>
        <v>0</v>
      </c>
      <c r="X106" s="56">
        <f t="shared" ref="X106:X121" si="15">SUM(I106:W106)</f>
        <v>700</v>
      </c>
      <c r="Y106" s="46"/>
      <c r="Z106" s="41" t="s">
        <v>40</v>
      </c>
      <c r="AA106" s="28">
        <f t="shared" ref="AA106:AA114" si="16">+F106*X106</f>
        <v>1260</v>
      </c>
    </row>
    <row r="107" spans="1:27" ht="12.75" x14ac:dyDescent="0.2">
      <c r="A107" s="44" t="s">
        <v>6</v>
      </c>
      <c r="B107" s="1" t="s">
        <v>40</v>
      </c>
      <c r="C107" s="19" t="s">
        <v>182</v>
      </c>
      <c r="D107" s="1">
        <v>72</v>
      </c>
      <c r="E107" s="26">
        <v>0.25</v>
      </c>
      <c r="F107" s="72">
        <v>1.8</v>
      </c>
      <c r="G107" s="72">
        <f t="shared" si="10"/>
        <v>147.6</v>
      </c>
      <c r="H107" s="1" t="s">
        <v>111</v>
      </c>
      <c r="I107" s="31"/>
      <c r="J107" s="31"/>
      <c r="K107" s="11">
        <f t="shared" si="14"/>
        <v>0</v>
      </c>
      <c r="L107" s="31"/>
      <c r="M107" s="11">
        <f>'[1]MGN Liner Weekly Avail - 16 wks'!C152</f>
        <v>0</v>
      </c>
      <c r="N107" s="11">
        <f>'[1]MGN Liner Weekly Avail - 16 wks'!D152+'[1]MGN Liner Weekly Avail - 16 wks'!E152</f>
        <v>0</v>
      </c>
      <c r="O107" s="11">
        <f>'[1]MGN Liner Weekly Avail - 16 wks'!F152+'[1]MGN Liner Weekly Avail - 16 wks'!G152+'[1]MGN Liner Weekly Avail - 16 wks'!H152</f>
        <v>0</v>
      </c>
      <c r="P107" s="11">
        <f>'[1]MGN Liner Weekly Avail - 16 wks'!I152+'[1]MGN Liner Weekly Avail - 16 wks'!J152+'[1]MGN Liner Weekly Avail - 16 wks'!K152</f>
        <v>0</v>
      </c>
      <c r="Q107" s="11">
        <f>'[1]MGN Liner Weekly Avail - 16 wks'!L152+'[1]MGN Liner Weekly Avail - 16 wks'!M152</f>
        <v>0</v>
      </c>
      <c r="R107" s="11">
        <f>'[1]MGN Liner Weekly Avail - 16 wks'!N152+'[1]MGN Liner Weekly Avail - 16 wks'!O152+'[1]MGN Liner Weekly Avail - 16 wks'!P152</f>
        <v>0</v>
      </c>
      <c r="S107" s="11">
        <f>'[1]MGN Liner Weekly Avail - 16 wks'!Q152+'[1]MGN Liner Weekly Avail - 16 wks'!R152</f>
        <v>0</v>
      </c>
      <c r="T107" s="11">
        <f>'[1]MGN Liner Weekly Avail - 16 wks'!S152+'[1]MGN Liner Weekly Avail - 16 wks'!T152</f>
        <v>0</v>
      </c>
      <c r="U107" s="11">
        <f>'[1]MGN Liner Weekly Avail - 16 wks'!U152+'[1]MGN Liner Weekly Avail - 16 wks'!V152</f>
        <v>0</v>
      </c>
      <c r="V107" s="11">
        <f>'[1]MGN Liner Weekly Avail - 16 wks'!W152+'[1]MGN Liner Weekly Avail - 16 wks'!X152</f>
        <v>0</v>
      </c>
      <c r="W107" s="58">
        <f>'[1]MGN Liner Weekly Avail - 16 wks'!Y152+'[1]MGN Liner Weekly Avail - 16 wks'!Z152+'[1]MGN Liner Weekly Avail - 16 wks'!AA152</f>
        <v>0</v>
      </c>
      <c r="X107" s="56">
        <f t="shared" si="15"/>
        <v>0</v>
      </c>
      <c r="Y107" s="46"/>
      <c r="Z107" s="41" t="s">
        <v>40</v>
      </c>
      <c r="AA107" s="28">
        <f t="shared" si="16"/>
        <v>0</v>
      </c>
    </row>
    <row r="108" spans="1:27" ht="12.75" x14ac:dyDescent="0.2">
      <c r="A108" s="44" t="s">
        <v>6</v>
      </c>
      <c r="B108" s="1" t="s">
        <v>40</v>
      </c>
      <c r="C108" s="19" t="s">
        <v>183</v>
      </c>
      <c r="D108" s="1">
        <v>72</v>
      </c>
      <c r="E108" s="26">
        <v>0.2</v>
      </c>
      <c r="F108" s="72">
        <v>1.8</v>
      </c>
      <c r="G108" s="72">
        <f t="shared" si="10"/>
        <v>144</v>
      </c>
      <c r="H108" s="1" t="s">
        <v>111</v>
      </c>
      <c r="I108" s="31"/>
      <c r="J108" s="31"/>
      <c r="K108" s="11">
        <f t="shared" si="14"/>
        <v>0</v>
      </c>
      <c r="L108" s="31"/>
      <c r="M108" s="11">
        <f>'[1]MGN Liner Weekly Avail - 16 wks'!C153</f>
        <v>0</v>
      </c>
      <c r="N108" s="11">
        <f>'[1]MGN Liner Weekly Avail - 16 wks'!D153+'[1]MGN Liner Weekly Avail - 16 wks'!E153</f>
        <v>0</v>
      </c>
      <c r="O108" s="11">
        <f>'[1]MGN Liner Weekly Avail - 16 wks'!F153+'[1]MGN Liner Weekly Avail - 16 wks'!G153+'[1]MGN Liner Weekly Avail - 16 wks'!H153</f>
        <v>0</v>
      </c>
      <c r="P108" s="11">
        <f>'[1]MGN Liner Weekly Avail - 16 wks'!I153+'[1]MGN Liner Weekly Avail - 16 wks'!J153+'[1]MGN Liner Weekly Avail - 16 wks'!K153</f>
        <v>0</v>
      </c>
      <c r="Q108" s="11">
        <f>'[1]MGN Liner Weekly Avail - 16 wks'!L153+'[1]MGN Liner Weekly Avail - 16 wks'!M153</f>
        <v>0</v>
      </c>
      <c r="R108" s="11">
        <f>'[1]MGN Liner Weekly Avail - 16 wks'!N153+'[1]MGN Liner Weekly Avail - 16 wks'!O153+'[1]MGN Liner Weekly Avail - 16 wks'!P153</f>
        <v>2500</v>
      </c>
      <c r="S108" s="11">
        <f>'[1]MGN Liner Weekly Avail - 16 wks'!Q153+'[1]MGN Liner Weekly Avail - 16 wks'!R153</f>
        <v>0</v>
      </c>
      <c r="T108" s="11">
        <f>'[1]MGN Liner Weekly Avail - 16 wks'!S153+'[1]MGN Liner Weekly Avail - 16 wks'!T153</f>
        <v>0</v>
      </c>
      <c r="U108" s="11">
        <f>'[1]MGN Liner Weekly Avail - 16 wks'!U153+'[1]MGN Liner Weekly Avail - 16 wks'!V153</f>
        <v>2500</v>
      </c>
      <c r="V108" s="11">
        <f>'[1]MGN Liner Weekly Avail - 16 wks'!W153+'[1]MGN Liner Weekly Avail - 16 wks'!X153</f>
        <v>0</v>
      </c>
      <c r="W108" s="58">
        <f>'[1]MGN Liner Weekly Avail - 16 wks'!Y153+'[1]MGN Liner Weekly Avail - 16 wks'!Z153+'[1]MGN Liner Weekly Avail - 16 wks'!AA153</f>
        <v>0</v>
      </c>
      <c r="X108" s="56">
        <f t="shared" si="15"/>
        <v>5000</v>
      </c>
      <c r="Y108" s="46"/>
      <c r="Z108" s="41" t="s">
        <v>40</v>
      </c>
      <c r="AA108" s="28">
        <f t="shared" si="16"/>
        <v>9000</v>
      </c>
    </row>
    <row r="109" spans="1:27" ht="12.75" x14ac:dyDescent="0.2">
      <c r="A109" s="44" t="s">
        <v>6</v>
      </c>
      <c r="B109" s="1" t="s">
        <v>40</v>
      </c>
      <c r="C109" s="19" t="s">
        <v>184</v>
      </c>
      <c r="D109" s="1">
        <v>72</v>
      </c>
      <c r="E109" s="26">
        <v>0.19</v>
      </c>
      <c r="F109" s="72">
        <v>1.8</v>
      </c>
      <c r="G109" s="72">
        <f t="shared" si="10"/>
        <v>143.28</v>
      </c>
      <c r="H109" s="1" t="s">
        <v>111</v>
      </c>
      <c r="I109" s="31"/>
      <c r="J109" s="31"/>
      <c r="K109" s="11">
        <f t="shared" si="14"/>
        <v>0</v>
      </c>
      <c r="L109" s="31"/>
      <c r="M109" s="11">
        <f>'[1]MGN Liner Weekly Avail - 16 wks'!C154</f>
        <v>0</v>
      </c>
      <c r="N109" s="11">
        <f>'[1]MGN Liner Weekly Avail - 16 wks'!D154+'[1]MGN Liner Weekly Avail - 16 wks'!E154</f>
        <v>0</v>
      </c>
      <c r="O109" s="11">
        <f>'[1]MGN Liner Weekly Avail - 16 wks'!F154+'[1]MGN Liner Weekly Avail - 16 wks'!G154+'[1]MGN Liner Weekly Avail - 16 wks'!H154</f>
        <v>0</v>
      </c>
      <c r="P109" s="11">
        <f>'[1]MGN Liner Weekly Avail - 16 wks'!I154+'[1]MGN Liner Weekly Avail - 16 wks'!J154+'[1]MGN Liner Weekly Avail - 16 wks'!K154</f>
        <v>0</v>
      </c>
      <c r="Q109" s="11">
        <f>'[1]MGN Liner Weekly Avail - 16 wks'!L154+'[1]MGN Liner Weekly Avail - 16 wks'!M154</f>
        <v>212</v>
      </c>
      <c r="R109" s="11">
        <f>'[1]MGN Liner Weekly Avail - 16 wks'!N154+'[1]MGN Liner Weekly Avail - 16 wks'!O154+'[1]MGN Liner Weekly Avail - 16 wks'!P154</f>
        <v>0</v>
      </c>
      <c r="S109" s="11">
        <f>'[1]MGN Liner Weekly Avail - 16 wks'!Q154+'[1]MGN Liner Weekly Avail - 16 wks'!R154</f>
        <v>3000</v>
      </c>
      <c r="T109" s="11">
        <f>'[1]MGN Liner Weekly Avail - 16 wks'!S154+'[1]MGN Liner Weekly Avail - 16 wks'!T154</f>
        <v>0</v>
      </c>
      <c r="U109" s="11">
        <f>'[1]MGN Liner Weekly Avail - 16 wks'!U154+'[1]MGN Liner Weekly Avail - 16 wks'!V154</f>
        <v>0</v>
      </c>
      <c r="V109" s="11">
        <f>'[1]MGN Liner Weekly Avail - 16 wks'!W154+'[1]MGN Liner Weekly Avail - 16 wks'!X154</f>
        <v>0</v>
      </c>
      <c r="W109" s="58">
        <f>'[1]MGN Liner Weekly Avail - 16 wks'!Y154+'[1]MGN Liner Weekly Avail - 16 wks'!Z154+'[1]MGN Liner Weekly Avail - 16 wks'!AA154</f>
        <v>2500</v>
      </c>
      <c r="X109" s="56">
        <f t="shared" si="15"/>
        <v>5712</v>
      </c>
      <c r="Y109" s="46"/>
      <c r="Z109" s="41" t="s">
        <v>40</v>
      </c>
      <c r="AA109" s="28">
        <f t="shared" si="16"/>
        <v>10281.6</v>
      </c>
    </row>
    <row r="110" spans="1:27" ht="12.75" x14ac:dyDescent="0.2">
      <c r="A110" s="44" t="s">
        <v>6</v>
      </c>
      <c r="B110" s="1" t="s">
        <v>40</v>
      </c>
      <c r="C110" s="19" t="s">
        <v>185</v>
      </c>
      <c r="D110" s="1">
        <v>72</v>
      </c>
      <c r="E110" s="26">
        <v>0.19</v>
      </c>
      <c r="F110" s="72">
        <v>1.8</v>
      </c>
      <c r="G110" s="72">
        <f t="shared" si="10"/>
        <v>143.28</v>
      </c>
      <c r="H110" s="1" t="s">
        <v>111</v>
      </c>
      <c r="I110" s="31"/>
      <c r="J110" s="31"/>
      <c r="K110" s="11">
        <f t="shared" si="14"/>
        <v>0</v>
      </c>
      <c r="L110" s="31"/>
      <c r="M110" s="11">
        <f>'[1]MGN Liner Weekly Avail - 16 wks'!C155</f>
        <v>0</v>
      </c>
      <c r="N110" s="11">
        <f>'[1]MGN Liner Weekly Avail - 16 wks'!D155+'[1]MGN Liner Weekly Avail - 16 wks'!E155</f>
        <v>0</v>
      </c>
      <c r="O110" s="11">
        <f>'[1]MGN Liner Weekly Avail - 16 wks'!F155+'[1]MGN Liner Weekly Avail - 16 wks'!G155+'[1]MGN Liner Weekly Avail - 16 wks'!H155</f>
        <v>1700</v>
      </c>
      <c r="P110" s="11">
        <f>'[1]MGN Liner Weekly Avail - 16 wks'!I155+'[1]MGN Liner Weekly Avail - 16 wks'!J155+'[1]MGN Liner Weekly Avail - 16 wks'!K155</f>
        <v>500</v>
      </c>
      <c r="Q110" s="11">
        <f>'[1]MGN Liner Weekly Avail - 16 wks'!L155+'[1]MGN Liner Weekly Avail - 16 wks'!M155</f>
        <v>0</v>
      </c>
      <c r="R110" s="11">
        <f>'[1]MGN Liner Weekly Avail - 16 wks'!N155+'[1]MGN Liner Weekly Avail - 16 wks'!O155+'[1]MGN Liner Weekly Avail - 16 wks'!P155</f>
        <v>1000</v>
      </c>
      <c r="S110" s="11">
        <f>'[1]MGN Liner Weekly Avail - 16 wks'!Q155+'[1]MGN Liner Weekly Avail - 16 wks'!R155</f>
        <v>0</v>
      </c>
      <c r="T110" s="11">
        <f>'[1]MGN Liner Weekly Avail - 16 wks'!S155+'[1]MGN Liner Weekly Avail - 16 wks'!T155</f>
        <v>0</v>
      </c>
      <c r="U110" s="11">
        <f>'[1]MGN Liner Weekly Avail - 16 wks'!U155+'[1]MGN Liner Weekly Avail - 16 wks'!V155</f>
        <v>0</v>
      </c>
      <c r="V110" s="11">
        <f>'[1]MGN Liner Weekly Avail - 16 wks'!W155+'[1]MGN Liner Weekly Avail - 16 wks'!X155</f>
        <v>0</v>
      </c>
      <c r="W110" s="58">
        <f>'[1]MGN Liner Weekly Avail - 16 wks'!Y155+'[1]MGN Liner Weekly Avail - 16 wks'!Z155+'[1]MGN Liner Weekly Avail - 16 wks'!AA155</f>
        <v>0</v>
      </c>
      <c r="X110" s="56">
        <f t="shared" si="15"/>
        <v>3200</v>
      </c>
      <c r="Y110" s="46"/>
      <c r="Z110" s="41" t="s">
        <v>40</v>
      </c>
      <c r="AA110" s="28">
        <f t="shared" si="16"/>
        <v>5760</v>
      </c>
    </row>
    <row r="111" spans="1:27" ht="12.75" x14ac:dyDescent="0.2">
      <c r="A111" s="44" t="s">
        <v>6</v>
      </c>
      <c r="B111" s="1" t="s">
        <v>40</v>
      </c>
      <c r="C111" s="19" t="s">
        <v>186</v>
      </c>
      <c r="D111" s="1">
        <v>72</v>
      </c>
      <c r="E111" s="26">
        <v>0.27</v>
      </c>
      <c r="F111" s="72">
        <v>1.8</v>
      </c>
      <c r="G111" s="72">
        <f t="shared" si="10"/>
        <v>149.04</v>
      </c>
      <c r="H111" s="1" t="s">
        <v>111</v>
      </c>
      <c r="I111" s="31"/>
      <c r="J111" s="31"/>
      <c r="K111" s="11">
        <f t="shared" si="14"/>
        <v>0</v>
      </c>
      <c r="L111" s="31"/>
      <c r="M111" s="11">
        <f>'[1]MGN Liner Weekly Avail - 16 wks'!C156</f>
        <v>0</v>
      </c>
      <c r="N111" s="11">
        <f>'[1]MGN Liner Weekly Avail - 16 wks'!D156+'[1]MGN Liner Weekly Avail - 16 wks'!E156</f>
        <v>0</v>
      </c>
      <c r="O111" s="11">
        <f>'[1]MGN Liner Weekly Avail - 16 wks'!F156+'[1]MGN Liner Weekly Avail - 16 wks'!G156+'[1]MGN Liner Weekly Avail - 16 wks'!H156</f>
        <v>0</v>
      </c>
      <c r="P111" s="11">
        <f>'[1]MGN Liner Weekly Avail - 16 wks'!I156+'[1]MGN Liner Weekly Avail - 16 wks'!J156+'[1]MGN Liner Weekly Avail - 16 wks'!K156</f>
        <v>0</v>
      </c>
      <c r="Q111" s="11" t="s">
        <v>118</v>
      </c>
      <c r="R111" s="11">
        <f>'[1]MGN Liner Weekly Avail - 16 wks'!N156+'[1]MGN Liner Weekly Avail - 16 wks'!O156+'[1]MGN Liner Weekly Avail - 16 wks'!P156</f>
        <v>600</v>
      </c>
      <c r="S111" s="11">
        <f>'[1]MGN Liner Weekly Avail - 16 wks'!Q156+'[1]MGN Liner Weekly Avail - 16 wks'!R156</f>
        <v>0</v>
      </c>
      <c r="T111" s="11">
        <f>'[1]MGN Liner Weekly Avail - 16 wks'!S156+'[1]MGN Liner Weekly Avail - 16 wks'!T156</f>
        <v>0</v>
      </c>
      <c r="U111" s="11">
        <f>'[1]MGN Liner Weekly Avail - 16 wks'!U156+'[1]MGN Liner Weekly Avail - 16 wks'!V156</f>
        <v>7000</v>
      </c>
      <c r="V111" s="11">
        <f>'[1]MGN Liner Weekly Avail - 16 wks'!W156+'[1]MGN Liner Weekly Avail - 16 wks'!X156</f>
        <v>0</v>
      </c>
      <c r="W111" s="58" t="s">
        <v>118</v>
      </c>
      <c r="X111" s="56">
        <f t="shared" si="15"/>
        <v>7600</v>
      </c>
      <c r="Y111" s="46"/>
      <c r="Z111" s="41" t="s">
        <v>40</v>
      </c>
      <c r="AA111" s="28">
        <f t="shared" si="16"/>
        <v>13680</v>
      </c>
    </row>
    <row r="112" spans="1:27" ht="12.75" x14ac:dyDescent="0.2">
      <c r="A112" s="44" t="s">
        <v>6</v>
      </c>
      <c r="B112" s="1" t="s">
        <v>40</v>
      </c>
      <c r="C112" s="19" t="s">
        <v>187</v>
      </c>
      <c r="D112" s="1">
        <v>72</v>
      </c>
      <c r="E112" s="26"/>
      <c r="F112" s="72">
        <v>1.8</v>
      </c>
      <c r="G112" s="72">
        <f t="shared" si="10"/>
        <v>129.6</v>
      </c>
      <c r="H112" s="1" t="s">
        <v>111</v>
      </c>
      <c r="I112" s="31"/>
      <c r="J112" s="31"/>
      <c r="K112" s="11">
        <f t="shared" si="14"/>
        <v>0</v>
      </c>
      <c r="L112" s="31"/>
      <c r="M112" s="11">
        <f>'[1]MGN Liner Weekly Avail - 16 wks'!C157</f>
        <v>0</v>
      </c>
      <c r="N112" s="11">
        <f>'[1]MGN Liner Weekly Avail - 16 wks'!D157+'[1]MGN Liner Weekly Avail - 16 wks'!E157</f>
        <v>0</v>
      </c>
      <c r="O112" s="11">
        <f>'[1]MGN Liner Weekly Avail - 16 wks'!F157+'[1]MGN Liner Weekly Avail - 16 wks'!G157+'[1]MGN Liner Weekly Avail - 16 wks'!H157</f>
        <v>0</v>
      </c>
      <c r="P112" s="11">
        <f>'[1]MGN Liner Weekly Avail - 16 wks'!I157+'[1]MGN Liner Weekly Avail - 16 wks'!J157+'[1]MGN Liner Weekly Avail - 16 wks'!K157</f>
        <v>340</v>
      </c>
      <c r="Q112" s="11">
        <f>'[1]MGN Liner Weekly Avail - 16 wks'!L157+'[1]MGN Liner Weekly Avail - 16 wks'!M157</f>
        <v>0</v>
      </c>
      <c r="R112" s="11">
        <f>'[1]MGN Liner Weekly Avail - 16 wks'!N157+'[1]MGN Liner Weekly Avail - 16 wks'!O157+'[1]MGN Liner Weekly Avail - 16 wks'!P157</f>
        <v>0</v>
      </c>
      <c r="S112" s="11">
        <f>'[1]MGN Liner Weekly Avail - 16 wks'!Q157+'[1]MGN Liner Weekly Avail - 16 wks'!R157</f>
        <v>0</v>
      </c>
      <c r="T112" s="11">
        <f>'[1]MGN Liner Weekly Avail - 16 wks'!S157+'[1]MGN Liner Weekly Avail - 16 wks'!T157</f>
        <v>0</v>
      </c>
      <c r="U112" s="11">
        <f>'[1]MGN Liner Weekly Avail - 16 wks'!U157+'[1]MGN Liner Weekly Avail - 16 wks'!V157</f>
        <v>0</v>
      </c>
      <c r="V112" s="11">
        <f>'[1]MGN Liner Weekly Avail - 16 wks'!W157+'[1]MGN Liner Weekly Avail - 16 wks'!X157</f>
        <v>0</v>
      </c>
      <c r="W112" s="58" t="s">
        <v>118</v>
      </c>
      <c r="X112" s="56">
        <f t="shared" si="15"/>
        <v>340</v>
      </c>
      <c r="Y112" s="46"/>
      <c r="Z112" s="41" t="s">
        <v>40</v>
      </c>
      <c r="AA112" s="28">
        <f t="shared" si="16"/>
        <v>612</v>
      </c>
    </row>
    <row r="113" spans="1:27" ht="12.75" x14ac:dyDescent="0.2">
      <c r="A113" s="44" t="s">
        <v>6</v>
      </c>
      <c r="B113" s="1" t="s">
        <v>40</v>
      </c>
      <c r="C113" s="19" t="s">
        <v>188</v>
      </c>
      <c r="D113" s="1">
        <v>72</v>
      </c>
      <c r="E113" s="26">
        <v>0.1</v>
      </c>
      <c r="F113" s="72">
        <v>1.72</v>
      </c>
      <c r="G113" s="72">
        <f t="shared" si="10"/>
        <v>131.04</v>
      </c>
      <c r="H113" s="1" t="s">
        <v>111</v>
      </c>
      <c r="I113" s="31"/>
      <c r="J113" s="31"/>
      <c r="K113" s="11">
        <f t="shared" si="14"/>
        <v>0</v>
      </c>
      <c r="L113" s="31"/>
      <c r="M113" s="11">
        <f>'[1]MGN Liner Weekly Avail - 16 wks'!C158</f>
        <v>0</v>
      </c>
      <c r="N113" s="11">
        <f>'[1]MGN Liner Weekly Avail - 16 wks'!D158+'[1]MGN Liner Weekly Avail - 16 wks'!E158</f>
        <v>0</v>
      </c>
      <c r="O113" s="11">
        <v>280</v>
      </c>
      <c r="P113" s="11" t="s">
        <v>118</v>
      </c>
      <c r="Q113" s="11" t="s">
        <v>118</v>
      </c>
      <c r="R113" s="11">
        <v>7326</v>
      </c>
      <c r="S113" s="11">
        <v>9800</v>
      </c>
      <c r="T113" s="11" t="s">
        <v>118</v>
      </c>
      <c r="U113" s="11">
        <v>5500</v>
      </c>
      <c r="V113" s="11">
        <f>'[1]MGN Liner Weekly Avail - 16 wks'!W158+'[1]MGN Liner Weekly Avail - 16 wks'!X158</f>
        <v>0</v>
      </c>
      <c r="W113" s="58" t="s">
        <v>118</v>
      </c>
      <c r="X113" s="56">
        <f t="shared" si="15"/>
        <v>22906</v>
      </c>
      <c r="Y113" s="46"/>
      <c r="Z113" s="41" t="s">
        <v>40</v>
      </c>
      <c r="AA113" s="28">
        <f t="shared" si="16"/>
        <v>39398.32</v>
      </c>
    </row>
    <row r="114" spans="1:27" ht="12.75" x14ac:dyDescent="0.2">
      <c r="A114" s="44" t="s">
        <v>6</v>
      </c>
      <c r="B114" s="1" t="s">
        <v>40</v>
      </c>
      <c r="C114" s="19" t="s">
        <v>189</v>
      </c>
      <c r="D114" s="1">
        <v>72</v>
      </c>
      <c r="E114" s="26">
        <v>0.28000000000000003</v>
      </c>
      <c r="F114" s="72">
        <v>1.93</v>
      </c>
      <c r="G114" s="72">
        <f t="shared" si="10"/>
        <v>159.12</v>
      </c>
      <c r="H114" s="1" t="s">
        <v>111</v>
      </c>
      <c r="I114" s="31"/>
      <c r="J114" s="31"/>
      <c r="K114" s="11">
        <f t="shared" si="14"/>
        <v>0</v>
      </c>
      <c r="L114" s="31"/>
      <c r="M114" s="11">
        <f>'[1]MGN Liner Weekly Avail - 16 wks'!C159</f>
        <v>0</v>
      </c>
      <c r="N114" s="11">
        <f>'[1]MGN Liner Weekly Avail - 16 wks'!D159+'[1]MGN Liner Weekly Avail - 16 wks'!E159</f>
        <v>0</v>
      </c>
      <c r="O114" s="11">
        <f>'[1]MGN Liner Weekly Avail - 16 wks'!F159+'[1]MGN Liner Weekly Avail - 16 wks'!G159+'[1]MGN Liner Weekly Avail - 16 wks'!H159</f>
        <v>0</v>
      </c>
      <c r="P114" s="11">
        <f>'[1]MGN Liner Weekly Avail - 16 wks'!I159+'[1]MGN Liner Weekly Avail - 16 wks'!J159+'[1]MGN Liner Weekly Avail - 16 wks'!K159</f>
        <v>0</v>
      </c>
      <c r="Q114" s="11">
        <f>'[1]MGN Liner Weekly Avail - 16 wks'!L159+'[1]MGN Liner Weekly Avail - 16 wks'!M159</f>
        <v>0</v>
      </c>
      <c r="R114" s="11">
        <f>'[1]MGN Liner Weekly Avail - 16 wks'!N159+'[1]MGN Liner Weekly Avail - 16 wks'!O159+'[1]MGN Liner Weekly Avail - 16 wks'!P159</f>
        <v>0</v>
      </c>
      <c r="S114" s="11">
        <f>'[1]MGN Liner Weekly Avail - 16 wks'!Q159+'[1]MGN Liner Weekly Avail - 16 wks'!R159</f>
        <v>100</v>
      </c>
      <c r="T114" s="11">
        <f>'[1]MGN Liner Weekly Avail - 16 wks'!S159+'[1]MGN Liner Weekly Avail - 16 wks'!T159</f>
        <v>0</v>
      </c>
      <c r="U114" s="11">
        <f>'[1]MGN Liner Weekly Avail - 16 wks'!U159+'[1]MGN Liner Weekly Avail - 16 wks'!V159</f>
        <v>0</v>
      </c>
      <c r="V114" s="11">
        <f>'[1]MGN Liner Weekly Avail - 16 wks'!W159+'[1]MGN Liner Weekly Avail - 16 wks'!X159</f>
        <v>0</v>
      </c>
      <c r="W114" s="58">
        <f>'[1]MGN Liner Weekly Avail - 16 wks'!Y159+'[1]MGN Liner Weekly Avail - 16 wks'!Z159+'[1]MGN Liner Weekly Avail - 16 wks'!AA159</f>
        <v>0</v>
      </c>
      <c r="X114" s="56">
        <f t="shared" si="15"/>
        <v>100</v>
      </c>
      <c r="Y114" s="46"/>
      <c r="Z114" s="41" t="s">
        <v>40</v>
      </c>
      <c r="AA114" s="28">
        <f t="shared" si="16"/>
        <v>193</v>
      </c>
    </row>
    <row r="115" spans="1:27" ht="12.75" x14ac:dyDescent="0.2">
      <c r="A115" s="44" t="s">
        <v>6</v>
      </c>
      <c r="B115" s="2" t="s">
        <v>42</v>
      </c>
      <c r="C115" s="19" t="s">
        <v>140</v>
      </c>
      <c r="D115" s="10" t="s">
        <v>27</v>
      </c>
      <c r="E115" s="6"/>
      <c r="F115" s="86">
        <v>0.9</v>
      </c>
      <c r="G115" s="72">
        <f t="shared" si="10"/>
        <v>0</v>
      </c>
      <c r="H115" s="4" t="s">
        <v>9</v>
      </c>
      <c r="I115" s="5"/>
      <c r="J115" s="11"/>
      <c r="K115" s="11">
        <f t="shared" si="14"/>
        <v>0</v>
      </c>
      <c r="L115" s="11"/>
      <c r="M115" s="96" t="s">
        <v>118</v>
      </c>
      <c r="N115" s="96">
        <v>10000</v>
      </c>
      <c r="O115" s="96">
        <v>10000</v>
      </c>
      <c r="P115" s="96">
        <v>10000</v>
      </c>
      <c r="Q115" s="96">
        <v>10000</v>
      </c>
      <c r="R115" s="11">
        <v>10000</v>
      </c>
      <c r="S115" s="11">
        <v>50000</v>
      </c>
      <c r="T115" s="11">
        <v>50000</v>
      </c>
      <c r="U115" s="11">
        <v>50000</v>
      </c>
      <c r="V115" s="11">
        <v>50000</v>
      </c>
      <c r="W115" s="58">
        <v>50000</v>
      </c>
      <c r="X115" s="56">
        <f t="shared" si="15"/>
        <v>300000</v>
      </c>
      <c r="Y115" s="45"/>
      <c r="Z115" s="39" t="s">
        <v>42</v>
      </c>
      <c r="AA115" s="7" t="e">
        <f>+X115*#REF!</f>
        <v>#REF!</v>
      </c>
    </row>
    <row r="116" spans="1:27" ht="12.75" x14ac:dyDescent="0.2">
      <c r="A116" s="44" t="s">
        <v>6</v>
      </c>
      <c r="B116" s="2" t="s">
        <v>42</v>
      </c>
      <c r="C116" s="19" t="s">
        <v>140</v>
      </c>
      <c r="D116" s="10">
        <v>72</v>
      </c>
      <c r="E116" s="6"/>
      <c r="F116" s="86">
        <v>1.96</v>
      </c>
      <c r="G116" s="72">
        <f t="shared" si="10"/>
        <v>141.12</v>
      </c>
      <c r="H116" s="4" t="s">
        <v>9</v>
      </c>
      <c r="I116" s="5"/>
      <c r="J116" s="11"/>
      <c r="K116" s="11">
        <f t="shared" si="14"/>
        <v>0</v>
      </c>
      <c r="L116" s="11"/>
      <c r="M116" s="96"/>
      <c r="N116" s="96"/>
      <c r="O116" s="96"/>
      <c r="P116" s="96"/>
      <c r="Q116" s="96"/>
      <c r="R116" s="11"/>
      <c r="S116" s="11"/>
      <c r="T116" s="11"/>
      <c r="U116" s="11"/>
      <c r="V116" s="11"/>
      <c r="W116" s="58"/>
      <c r="X116" s="56">
        <f t="shared" si="15"/>
        <v>0</v>
      </c>
      <c r="Y116" s="45"/>
      <c r="Z116" s="39" t="s">
        <v>42</v>
      </c>
      <c r="AA116" s="7">
        <f>+X116*F116</f>
        <v>0</v>
      </c>
    </row>
    <row r="117" spans="1:27" ht="12.75" x14ac:dyDescent="0.2">
      <c r="A117" s="44" t="s">
        <v>6</v>
      </c>
      <c r="B117" s="1" t="s">
        <v>42</v>
      </c>
      <c r="C117" s="19" t="s">
        <v>141</v>
      </c>
      <c r="D117" s="1" t="s">
        <v>27</v>
      </c>
      <c r="E117" s="26"/>
      <c r="F117" s="86">
        <v>0.95</v>
      </c>
      <c r="G117" s="72">
        <f t="shared" si="10"/>
        <v>0</v>
      </c>
      <c r="H117" s="1" t="s">
        <v>9</v>
      </c>
      <c r="I117" s="29"/>
      <c r="J117" s="29"/>
      <c r="K117" s="11">
        <f t="shared" si="14"/>
        <v>0</v>
      </c>
      <c r="L117" s="29"/>
      <c r="M117" s="98"/>
      <c r="N117" s="98" t="s">
        <v>118</v>
      </c>
      <c r="O117" s="98" t="s">
        <v>118</v>
      </c>
      <c r="P117" s="98" t="s">
        <v>118</v>
      </c>
      <c r="Q117" s="98" t="s">
        <v>118</v>
      </c>
      <c r="R117" s="29">
        <v>5000</v>
      </c>
      <c r="S117" s="29">
        <v>50000</v>
      </c>
      <c r="T117" s="29">
        <v>50000</v>
      </c>
      <c r="U117" s="29">
        <v>50000</v>
      </c>
      <c r="V117" s="29">
        <v>50000</v>
      </c>
      <c r="W117" s="60">
        <v>50000</v>
      </c>
      <c r="X117" s="56">
        <f t="shared" si="15"/>
        <v>255000</v>
      </c>
      <c r="Y117" s="46"/>
      <c r="Z117" s="41" t="s">
        <v>42</v>
      </c>
      <c r="AA117" s="7" t="e">
        <f>+X117*#REF!</f>
        <v>#REF!</v>
      </c>
    </row>
    <row r="118" spans="1:27" ht="12.75" x14ac:dyDescent="0.2">
      <c r="A118" s="44" t="s">
        <v>6</v>
      </c>
      <c r="B118" s="1" t="s">
        <v>42</v>
      </c>
      <c r="C118" s="19" t="s">
        <v>141</v>
      </c>
      <c r="D118" s="1">
        <v>72</v>
      </c>
      <c r="E118" s="26"/>
      <c r="F118" s="86">
        <v>1.96</v>
      </c>
      <c r="G118" s="72">
        <f t="shared" si="10"/>
        <v>141.12</v>
      </c>
      <c r="H118" s="1" t="s">
        <v>9</v>
      </c>
      <c r="I118" s="29"/>
      <c r="J118" s="29"/>
      <c r="K118" s="11">
        <f t="shared" si="14"/>
        <v>0</v>
      </c>
      <c r="L118" s="29"/>
      <c r="M118" s="98"/>
      <c r="N118" s="98">
        <v>0</v>
      </c>
      <c r="O118" s="98"/>
      <c r="P118" s="98"/>
      <c r="Q118" s="98"/>
      <c r="R118" s="29"/>
      <c r="S118" s="29"/>
      <c r="T118" s="29"/>
      <c r="U118" s="29"/>
      <c r="V118" s="29"/>
      <c r="W118" s="60"/>
      <c r="X118" s="56">
        <f t="shared" si="15"/>
        <v>0</v>
      </c>
      <c r="Y118" s="46"/>
      <c r="Z118" s="41" t="s">
        <v>42</v>
      </c>
      <c r="AA118" s="28">
        <f>+F118*X118</f>
        <v>0</v>
      </c>
    </row>
    <row r="119" spans="1:27" ht="12.75" x14ac:dyDescent="0.2">
      <c r="A119" s="44" t="s">
        <v>6</v>
      </c>
      <c r="B119" s="1" t="s">
        <v>42</v>
      </c>
      <c r="C119" s="19" t="s">
        <v>142</v>
      </c>
      <c r="D119" s="1" t="s">
        <v>27</v>
      </c>
      <c r="E119" s="26"/>
      <c r="F119" s="86">
        <v>0.95</v>
      </c>
      <c r="G119" s="72">
        <f t="shared" si="10"/>
        <v>0</v>
      </c>
      <c r="H119" s="1" t="s">
        <v>9</v>
      </c>
      <c r="I119" s="29"/>
      <c r="J119" s="29"/>
      <c r="K119" s="11">
        <f t="shared" si="14"/>
        <v>0</v>
      </c>
      <c r="L119" s="29"/>
      <c r="M119" s="98"/>
      <c r="N119" s="98" t="s">
        <v>118</v>
      </c>
      <c r="O119" s="98">
        <v>10000</v>
      </c>
      <c r="P119" s="98">
        <v>10000</v>
      </c>
      <c r="Q119" s="98">
        <v>10000</v>
      </c>
      <c r="R119" s="29">
        <v>10000</v>
      </c>
      <c r="S119" s="29">
        <v>10000</v>
      </c>
      <c r="T119" s="29">
        <v>50000</v>
      </c>
      <c r="U119" s="29">
        <v>50000</v>
      </c>
      <c r="V119" s="29">
        <v>50000</v>
      </c>
      <c r="W119" s="60">
        <v>50000</v>
      </c>
      <c r="X119" s="56">
        <f t="shared" si="15"/>
        <v>250000</v>
      </c>
      <c r="Y119" s="46"/>
      <c r="Z119" s="41" t="s">
        <v>42</v>
      </c>
      <c r="AA119" s="7" t="e">
        <f>+X119*#REF!</f>
        <v>#REF!</v>
      </c>
    </row>
    <row r="120" spans="1:27" ht="12.75" x14ac:dyDescent="0.2">
      <c r="A120" s="44" t="s">
        <v>6</v>
      </c>
      <c r="B120" s="30" t="s">
        <v>42</v>
      </c>
      <c r="C120" s="19" t="s">
        <v>142</v>
      </c>
      <c r="D120" s="1">
        <v>72</v>
      </c>
      <c r="E120" s="26"/>
      <c r="F120" s="87">
        <v>1.96</v>
      </c>
      <c r="G120" s="72">
        <f t="shared" si="10"/>
        <v>141.12</v>
      </c>
      <c r="H120" s="1" t="s">
        <v>9</v>
      </c>
      <c r="I120" s="29"/>
      <c r="J120" s="29"/>
      <c r="K120" s="11">
        <f t="shared" si="14"/>
        <v>0</v>
      </c>
      <c r="L120" s="29"/>
      <c r="M120" s="98"/>
      <c r="N120" s="98">
        <v>0</v>
      </c>
      <c r="O120" s="98"/>
      <c r="P120" s="98"/>
      <c r="Q120" s="98"/>
      <c r="R120" s="29"/>
      <c r="S120" s="29"/>
      <c r="T120" s="29"/>
      <c r="U120" s="29"/>
      <c r="V120" s="29"/>
      <c r="W120" s="60"/>
      <c r="X120" s="56">
        <f t="shared" si="15"/>
        <v>0</v>
      </c>
      <c r="Y120" s="46"/>
      <c r="Z120" s="42" t="s">
        <v>42</v>
      </c>
      <c r="AA120" s="28">
        <f>+F120*X120</f>
        <v>0</v>
      </c>
    </row>
    <row r="121" spans="1:27" ht="12.75" x14ac:dyDescent="0.2">
      <c r="A121" s="44" t="s">
        <v>6</v>
      </c>
      <c r="B121" s="2" t="s">
        <v>42</v>
      </c>
      <c r="C121" s="21" t="s">
        <v>55</v>
      </c>
      <c r="D121" s="10" t="s">
        <v>27</v>
      </c>
      <c r="E121" s="6"/>
      <c r="F121" s="86">
        <v>0.8</v>
      </c>
      <c r="G121" s="72">
        <f t="shared" si="10"/>
        <v>0</v>
      </c>
      <c r="H121" s="4" t="s">
        <v>9</v>
      </c>
      <c r="I121" s="5"/>
      <c r="J121" s="11"/>
      <c r="K121" s="11">
        <f t="shared" si="14"/>
        <v>0</v>
      </c>
      <c r="L121" s="11"/>
      <c r="M121" s="96" t="s">
        <v>118</v>
      </c>
      <c r="N121" s="96">
        <v>10000</v>
      </c>
      <c r="O121" s="96">
        <v>10000</v>
      </c>
      <c r="P121" s="96">
        <v>10000</v>
      </c>
      <c r="Q121" s="96">
        <v>10000</v>
      </c>
      <c r="R121" s="11">
        <v>10000</v>
      </c>
      <c r="S121" s="11">
        <v>50000</v>
      </c>
      <c r="T121" s="11">
        <v>50000</v>
      </c>
      <c r="U121" s="11">
        <v>50000</v>
      </c>
      <c r="V121" s="11">
        <v>50000</v>
      </c>
      <c r="W121" s="58">
        <v>50000</v>
      </c>
      <c r="X121" s="56">
        <f t="shared" si="15"/>
        <v>300000</v>
      </c>
      <c r="Y121" s="45"/>
      <c r="Z121" s="39" t="s">
        <v>42</v>
      </c>
      <c r="AA121" s="7" t="e">
        <f>+X121*#REF!</f>
        <v>#REF!</v>
      </c>
    </row>
    <row r="122" spans="1:27" ht="12.75" x14ac:dyDescent="0.2">
      <c r="A122" s="44" t="s">
        <v>6</v>
      </c>
      <c r="B122" s="2" t="s">
        <v>42</v>
      </c>
      <c r="C122" s="21" t="s">
        <v>55</v>
      </c>
      <c r="D122" s="10">
        <v>72</v>
      </c>
      <c r="E122" s="6"/>
      <c r="F122" s="86">
        <v>1.5</v>
      </c>
      <c r="G122" s="72">
        <f t="shared" si="10"/>
        <v>108</v>
      </c>
      <c r="H122" s="4" t="s">
        <v>9</v>
      </c>
      <c r="I122" s="5"/>
      <c r="J122" s="11"/>
      <c r="K122" s="11">
        <f t="shared" si="14"/>
        <v>0</v>
      </c>
      <c r="L122" s="11"/>
      <c r="M122" s="11"/>
      <c r="N122" s="11"/>
      <c r="O122" s="11"/>
      <c r="P122" s="11"/>
      <c r="Q122" s="11"/>
      <c r="R122" s="11"/>
      <c r="S122" s="11"/>
      <c r="T122" s="11"/>
      <c r="U122" s="11"/>
      <c r="V122" s="11"/>
      <c r="W122" s="58"/>
      <c r="X122" s="56"/>
      <c r="Y122" s="45"/>
      <c r="Z122" s="39" t="s">
        <v>42</v>
      </c>
      <c r="AA122" s="7"/>
    </row>
    <row r="123" spans="1:27" ht="12.75" x14ac:dyDescent="0.2">
      <c r="A123" s="44" t="s">
        <v>6</v>
      </c>
      <c r="B123" s="1" t="s">
        <v>40</v>
      </c>
      <c r="C123" s="19" t="s">
        <v>143</v>
      </c>
      <c r="D123" s="1">
        <v>72</v>
      </c>
      <c r="E123" s="87"/>
      <c r="F123" s="86">
        <v>2.65</v>
      </c>
      <c r="G123" s="72">
        <f t="shared" si="10"/>
        <v>190.79999999999998</v>
      </c>
      <c r="H123" s="1" t="s">
        <v>111</v>
      </c>
      <c r="I123" s="31"/>
      <c r="J123" s="31"/>
      <c r="K123" s="11">
        <v>720</v>
      </c>
      <c r="L123" s="31"/>
      <c r="M123" s="11">
        <f>'[1]MGN Liner Weekly Avail - 16 wks'!C183</f>
        <v>0</v>
      </c>
      <c r="N123" s="11">
        <f>'[1]MGN Liner Weekly Avail - 16 wks'!D183+'[1]MGN Liner Weekly Avail - 16 wks'!E183</f>
        <v>0</v>
      </c>
      <c r="O123" s="11">
        <f>'[1]MGN Liner Weekly Avail - 16 wks'!F183+'[1]MGN Liner Weekly Avail - 16 wks'!G183+'[1]MGN Liner Weekly Avail - 16 wks'!H183</f>
        <v>0</v>
      </c>
      <c r="P123" s="11">
        <f>'[1]MGN Liner Weekly Avail - 16 wks'!I183+'[1]MGN Liner Weekly Avail - 16 wks'!J183+'[1]MGN Liner Weekly Avail - 16 wks'!K183</f>
        <v>0</v>
      </c>
      <c r="Q123" s="11">
        <f>'[1]MGN Liner Weekly Avail - 16 wks'!L183+'[1]MGN Liner Weekly Avail - 16 wks'!M183</f>
        <v>0</v>
      </c>
      <c r="R123" s="11">
        <f>'[1]MGN Liner Weekly Avail - 16 wks'!N183+'[1]MGN Liner Weekly Avail - 16 wks'!O183+'[1]MGN Liner Weekly Avail - 16 wks'!P183</f>
        <v>0</v>
      </c>
      <c r="S123" s="11">
        <f>'[1]MGN Liner Weekly Avail - 16 wks'!Q183+'[1]MGN Liner Weekly Avail - 16 wks'!R183</f>
        <v>0</v>
      </c>
      <c r="T123" s="11">
        <f>'[1]MGN Liner Weekly Avail - 16 wks'!S183+'[1]MGN Liner Weekly Avail - 16 wks'!T183</f>
        <v>0</v>
      </c>
      <c r="U123" s="11">
        <f>'[1]MGN Liner Weekly Avail - 16 wks'!U183+'[1]MGN Liner Weekly Avail - 16 wks'!V183</f>
        <v>0</v>
      </c>
      <c r="V123" s="11">
        <f>'[1]MGN Liner Weekly Avail - 16 wks'!W183+'[1]MGN Liner Weekly Avail - 16 wks'!X183</f>
        <v>0</v>
      </c>
      <c r="W123" s="58" t="s">
        <v>118</v>
      </c>
      <c r="X123" s="56">
        <f t="shared" ref="X123:X154" si="17">SUM(I123:W123)</f>
        <v>720</v>
      </c>
      <c r="Y123" s="46"/>
      <c r="Z123" s="41" t="s">
        <v>40</v>
      </c>
      <c r="AA123" s="28">
        <f>+F123*X123</f>
        <v>1908</v>
      </c>
    </row>
    <row r="124" spans="1:27" ht="12.75" x14ac:dyDescent="0.2">
      <c r="A124" s="44" t="s">
        <v>6</v>
      </c>
      <c r="B124" s="2" t="s">
        <v>40</v>
      </c>
      <c r="C124" s="21" t="s">
        <v>58</v>
      </c>
      <c r="D124" s="10">
        <v>72</v>
      </c>
      <c r="E124" s="6"/>
      <c r="F124" s="72">
        <v>2.5499999999999998</v>
      </c>
      <c r="G124" s="72">
        <f t="shared" si="10"/>
        <v>183.6</v>
      </c>
      <c r="H124" s="4" t="s">
        <v>9</v>
      </c>
      <c r="I124" s="5"/>
      <c r="J124" s="11">
        <v>864</v>
      </c>
      <c r="K124" s="11">
        <f t="shared" ref="K124:K163" si="18">J124</f>
        <v>864</v>
      </c>
      <c r="L124" s="11"/>
      <c r="M124" s="11"/>
      <c r="N124" s="11"/>
      <c r="O124" s="11"/>
      <c r="P124" s="11"/>
      <c r="Q124" s="11"/>
      <c r="R124" s="11"/>
      <c r="S124" s="11"/>
      <c r="T124" s="11"/>
      <c r="U124" s="11"/>
      <c r="V124" s="11"/>
      <c r="W124" s="58"/>
      <c r="X124" s="56">
        <f t="shared" si="17"/>
        <v>1728</v>
      </c>
      <c r="Y124" s="45" t="s">
        <v>57</v>
      </c>
      <c r="Z124" s="39" t="s">
        <v>40</v>
      </c>
      <c r="AA124" s="7">
        <f>+X124*F124</f>
        <v>4406.3999999999996</v>
      </c>
    </row>
    <row r="125" spans="1:27" ht="12.75" x14ac:dyDescent="0.2">
      <c r="A125" s="44" t="s">
        <v>6</v>
      </c>
      <c r="B125" s="1" t="s">
        <v>40</v>
      </c>
      <c r="C125" s="19" t="s">
        <v>144</v>
      </c>
      <c r="D125" s="1">
        <v>72</v>
      </c>
      <c r="E125" s="26">
        <v>0.4</v>
      </c>
      <c r="F125" s="72">
        <v>3.2</v>
      </c>
      <c r="G125" s="72">
        <f t="shared" si="10"/>
        <v>259.2</v>
      </c>
      <c r="H125" s="1" t="s">
        <v>111</v>
      </c>
      <c r="I125" s="31"/>
      <c r="J125" s="31"/>
      <c r="K125" s="11">
        <f t="shared" si="18"/>
        <v>0</v>
      </c>
      <c r="L125" s="31"/>
      <c r="M125" s="11">
        <f>'[1]MGN Liner Weekly Avail - 16 wks'!C184</f>
        <v>0</v>
      </c>
      <c r="N125" s="11">
        <v>0</v>
      </c>
      <c r="O125" s="11">
        <f>'[1]MGN Liner Weekly Avail - 16 wks'!F184+'[1]MGN Liner Weekly Avail - 16 wks'!G184+'[1]MGN Liner Weekly Avail - 16 wks'!H184</f>
        <v>0</v>
      </c>
      <c r="P125" s="11">
        <f>'[1]MGN Liner Weekly Avail - 16 wks'!I184+'[1]MGN Liner Weekly Avail - 16 wks'!J184+'[1]MGN Liner Weekly Avail - 16 wks'!K184</f>
        <v>0</v>
      </c>
      <c r="Q125" s="11">
        <f>'[1]MGN Liner Weekly Avail - 16 wks'!L184+'[1]MGN Liner Weekly Avail - 16 wks'!M184</f>
        <v>0</v>
      </c>
      <c r="R125" s="11">
        <f>'[1]MGN Liner Weekly Avail - 16 wks'!N184+'[1]MGN Liner Weekly Avail - 16 wks'!O184+'[1]MGN Liner Weekly Avail - 16 wks'!P184</f>
        <v>0</v>
      </c>
      <c r="S125" s="11">
        <f>'[1]MGN Liner Weekly Avail - 16 wks'!Q184+'[1]MGN Liner Weekly Avail - 16 wks'!R184</f>
        <v>0</v>
      </c>
      <c r="T125" s="11">
        <f>'[1]MGN Liner Weekly Avail - 16 wks'!S184+'[1]MGN Liner Weekly Avail - 16 wks'!T184</f>
        <v>0</v>
      </c>
      <c r="U125" s="11">
        <f>'[1]MGN Liner Weekly Avail - 16 wks'!U184+'[1]MGN Liner Weekly Avail - 16 wks'!V184</f>
        <v>0</v>
      </c>
      <c r="V125" s="11">
        <f>'[1]MGN Liner Weekly Avail - 16 wks'!W184+'[1]MGN Liner Weekly Avail - 16 wks'!X184</f>
        <v>0</v>
      </c>
      <c r="W125" s="58">
        <f>'[1]MGN Liner Weekly Avail - 16 wks'!Y184+'[1]MGN Liner Weekly Avail - 16 wks'!Z184+'[1]MGN Liner Weekly Avail - 16 wks'!AA184</f>
        <v>0</v>
      </c>
      <c r="X125" s="56">
        <f t="shared" si="17"/>
        <v>0</v>
      </c>
      <c r="Y125" s="46"/>
      <c r="Z125" s="41" t="s">
        <v>40</v>
      </c>
      <c r="AA125" s="28">
        <f>+F125*X125</f>
        <v>0</v>
      </c>
    </row>
    <row r="126" spans="1:27" ht="12.75" x14ac:dyDescent="0.2">
      <c r="A126" s="44" t="s">
        <v>16</v>
      </c>
      <c r="B126" s="2" t="s">
        <v>40</v>
      </c>
      <c r="C126" s="9" t="s">
        <v>59</v>
      </c>
      <c r="D126" s="10">
        <v>72</v>
      </c>
      <c r="E126" s="6"/>
      <c r="F126" s="72">
        <v>0.89</v>
      </c>
      <c r="G126" s="72">
        <f t="shared" si="10"/>
        <v>64.08</v>
      </c>
      <c r="H126" s="4" t="s">
        <v>9</v>
      </c>
      <c r="I126" s="5"/>
      <c r="J126" s="11">
        <v>216</v>
      </c>
      <c r="K126" s="11">
        <f t="shared" si="18"/>
        <v>216</v>
      </c>
      <c r="L126" s="97">
        <v>0</v>
      </c>
      <c r="M126" s="11">
        <v>0</v>
      </c>
      <c r="N126" s="11">
        <v>5040</v>
      </c>
      <c r="O126" s="11">
        <v>0</v>
      </c>
      <c r="P126" s="11">
        <v>0</v>
      </c>
      <c r="Q126" s="11">
        <v>0</v>
      </c>
      <c r="R126" s="11">
        <v>0</v>
      </c>
      <c r="S126" s="11">
        <v>0</v>
      </c>
      <c r="T126" s="11">
        <v>5040</v>
      </c>
      <c r="U126" s="11">
        <v>0</v>
      </c>
      <c r="V126" s="11">
        <v>0</v>
      </c>
      <c r="W126" s="58">
        <v>0</v>
      </c>
      <c r="X126" s="56">
        <f t="shared" si="17"/>
        <v>10512</v>
      </c>
      <c r="Y126" s="45" t="s">
        <v>18</v>
      </c>
      <c r="Z126" s="39" t="s">
        <v>40</v>
      </c>
      <c r="AA126" s="7">
        <f>+X126*F126</f>
        <v>9355.68</v>
      </c>
    </row>
    <row r="127" spans="1:27" ht="12.75" x14ac:dyDescent="0.2">
      <c r="A127" s="44" t="s">
        <v>6</v>
      </c>
      <c r="B127" s="2" t="s">
        <v>40</v>
      </c>
      <c r="C127" s="9" t="s">
        <v>60</v>
      </c>
      <c r="D127" s="10">
        <v>72</v>
      </c>
      <c r="E127" s="6"/>
      <c r="F127" s="72">
        <v>2.15</v>
      </c>
      <c r="G127" s="72">
        <f t="shared" si="10"/>
        <v>154.79999999999998</v>
      </c>
      <c r="H127" s="4" t="s">
        <v>9</v>
      </c>
      <c r="I127" s="5"/>
      <c r="J127" s="11"/>
      <c r="K127" s="11">
        <f t="shared" si="18"/>
        <v>0</v>
      </c>
      <c r="L127" s="97">
        <v>2016</v>
      </c>
      <c r="M127" s="11">
        <v>2016</v>
      </c>
      <c r="N127" s="11">
        <v>2016</v>
      </c>
      <c r="O127" s="11">
        <v>3312</v>
      </c>
      <c r="P127" s="11">
        <v>2016</v>
      </c>
      <c r="Q127" s="11">
        <v>2016</v>
      </c>
      <c r="R127" s="11">
        <v>2016</v>
      </c>
      <c r="S127" s="11">
        <v>2016</v>
      </c>
      <c r="T127" s="11">
        <v>2016</v>
      </c>
      <c r="U127" s="11">
        <v>2016</v>
      </c>
      <c r="V127" s="11">
        <v>2016</v>
      </c>
      <c r="W127" s="58">
        <v>2016</v>
      </c>
      <c r="X127" s="56">
        <f t="shared" si="17"/>
        <v>25488</v>
      </c>
      <c r="Y127" s="45" t="s">
        <v>61</v>
      </c>
      <c r="Z127" s="39" t="s">
        <v>40</v>
      </c>
      <c r="AA127" s="7">
        <f>+X127*F127</f>
        <v>54799.199999999997</v>
      </c>
    </row>
    <row r="128" spans="1:27" ht="12.75" x14ac:dyDescent="0.2">
      <c r="A128" s="44" t="s">
        <v>6</v>
      </c>
      <c r="B128" s="1" t="s">
        <v>40</v>
      </c>
      <c r="C128" s="19" t="s">
        <v>145</v>
      </c>
      <c r="D128" s="1">
        <v>72</v>
      </c>
      <c r="E128" s="26">
        <v>0.18</v>
      </c>
      <c r="F128" s="72">
        <v>1.75</v>
      </c>
      <c r="G128" s="72">
        <f t="shared" si="10"/>
        <v>138.96</v>
      </c>
      <c r="H128" s="1" t="s">
        <v>111</v>
      </c>
      <c r="I128" s="31"/>
      <c r="J128" s="31"/>
      <c r="K128" s="11">
        <f t="shared" si="18"/>
        <v>0</v>
      </c>
      <c r="L128" s="31"/>
      <c r="M128" s="11">
        <f>'[1]MGN Liner Weekly Avail - 16 wks'!C185</f>
        <v>0</v>
      </c>
      <c r="N128" s="11">
        <f>'[1]MGN Liner Weekly Avail - 16 wks'!D185+'[1]MGN Liner Weekly Avail - 16 wks'!E185</f>
        <v>0</v>
      </c>
      <c r="O128" s="11" t="s">
        <v>118</v>
      </c>
      <c r="P128" s="11">
        <f>'[1]MGN Liner Weekly Avail - 16 wks'!I185+'[1]MGN Liner Weekly Avail - 16 wks'!J185+'[1]MGN Liner Weekly Avail - 16 wks'!K185</f>
        <v>12</v>
      </c>
      <c r="Q128" s="11">
        <f>'[1]MGN Liner Weekly Avail - 16 wks'!L185+'[1]MGN Liner Weekly Avail - 16 wks'!M185</f>
        <v>0</v>
      </c>
      <c r="R128" s="11">
        <f>'[1]MGN Liner Weekly Avail - 16 wks'!N185+'[1]MGN Liner Weekly Avail - 16 wks'!O185+'[1]MGN Liner Weekly Avail - 16 wks'!P185</f>
        <v>0</v>
      </c>
      <c r="S128" s="11">
        <f>'[1]MGN Liner Weekly Avail - 16 wks'!Q185+'[1]MGN Liner Weekly Avail - 16 wks'!R185</f>
        <v>0</v>
      </c>
      <c r="T128" s="11">
        <f>'[1]MGN Liner Weekly Avail - 16 wks'!S185+'[1]MGN Liner Weekly Avail - 16 wks'!T185</f>
        <v>0</v>
      </c>
      <c r="U128" s="11">
        <f>'[1]MGN Liner Weekly Avail - 16 wks'!U185+'[1]MGN Liner Weekly Avail - 16 wks'!V185</f>
        <v>0</v>
      </c>
      <c r="V128" s="11">
        <f>'[1]MGN Liner Weekly Avail - 16 wks'!W185+'[1]MGN Liner Weekly Avail - 16 wks'!X185</f>
        <v>0</v>
      </c>
      <c r="W128" s="58">
        <f>'[1]MGN Liner Weekly Avail - 16 wks'!Y185+'[1]MGN Liner Weekly Avail - 16 wks'!Z185+'[1]MGN Liner Weekly Avail - 16 wks'!AA185</f>
        <v>0</v>
      </c>
      <c r="X128" s="56">
        <f t="shared" si="17"/>
        <v>12</v>
      </c>
      <c r="Y128" s="46"/>
      <c r="Z128" s="41" t="s">
        <v>40</v>
      </c>
      <c r="AA128" s="28">
        <f t="shared" ref="AA128:AA148" si="19">+F128*X128</f>
        <v>21</v>
      </c>
    </row>
    <row r="129" spans="1:27" ht="12.75" x14ac:dyDescent="0.2">
      <c r="A129" s="44" t="s">
        <v>6</v>
      </c>
      <c r="B129" s="1" t="s">
        <v>40</v>
      </c>
      <c r="C129" s="19" t="s">
        <v>146</v>
      </c>
      <c r="D129" s="1">
        <v>72</v>
      </c>
      <c r="E129" s="26">
        <v>0.18</v>
      </c>
      <c r="F129" s="72">
        <v>1.75</v>
      </c>
      <c r="G129" s="72">
        <f t="shared" si="10"/>
        <v>138.96</v>
      </c>
      <c r="H129" s="1" t="s">
        <v>111</v>
      </c>
      <c r="I129" s="31"/>
      <c r="J129" s="31"/>
      <c r="K129" s="11">
        <f t="shared" si="18"/>
        <v>0</v>
      </c>
      <c r="L129" s="31"/>
      <c r="M129" s="11">
        <f>'[1]MGN Liner Weekly Avail - 16 wks'!C186</f>
        <v>0</v>
      </c>
      <c r="N129" s="11">
        <f>'[1]MGN Liner Weekly Avail - 16 wks'!D186+'[1]MGN Liner Weekly Avail - 16 wks'!E186</f>
        <v>0</v>
      </c>
      <c r="O129" s="11">
        <f>'[1]MGN Liner Weekly Avail - 16 wks'!F186+'[1]MGN Liner Weekly Avail - 16 wks'!G186+'[1]MGN Liner Weekly Avail - 16 wks'!H186</f>
        <v>0</v>
      </c>
      <c r="P129" s="11">
        <f>'[1]MGN Liner Weekly Avail - 16 wks'!I186+'[1]MGN Liner Weekly Avail - 16 wks'!J186+'[1]MGN Liner Weekly Avail - 16 wks'!K186</f>
        <v>0</v>
      </c>
      <c r="Q129" s="11">
        <f>'[1]MGN Liner Weekly Avail - 16 wks'!L186+'[1]MGN Liner Weekly Avail - 16 wks'!M186</f>
        <v>200</v>
      </c>
      <c r="R129" s="11">
        <f>'[1]MGN Liner Weekly Avail - 16 wks'!N186+'[1]MGN Liner Weekly Avail - 16 wks'!O186+'[1]MGN Liner Weekly Avail - 16 wks'!P186</f>
        <v>2100</v>
      </c>
      <c r="S129" s="11">
        <f>'[1]MGN Liner Weekly Avail - 16 wks'!Q186+'[1]MGN Liner Weekly Avail - 16 wks'!R186</f>
        <v>1000</v>
      </c>
      <c r="T129" s="11">
        <f>'[1]MGN Liner Weekly Avail - 16 wks'!S186+'[1]MGN Liner Weekly Avail - 16 wks'!T186</f>
        <v>0</v>
      </c>
      <c r="U129" s="11">
        <f>'[1]MGN Liner Weekly Avail - 16 wks'!U186+'[1]MGN Liner Weekly Avail - 16 wks'!V186</f>
        <v>0</v>
      </c>
      <c r="V129" s="11">
        <f>'[1]MGN Liner Weekly Avail - 16 wks'!W186+'[1]MGN Liner Weekly Avail - 16 wks'!X186</f>
        <v>0</v>
      </c>
      <c r="W129" s="58" t="s">
        <v>118</v>
      </c>
      <c r="X129" s="56">
        <f t="shared" si="17"/>
        <v>3300</v>
      </c>
      <c r="Y129" s="46"/>
      <c r="Z129" s="41" t="s">
        <v>40</v>
      </c>
      <c r="AA129" s="28">
        <f t="shared" si="19"/>
        <v>5775</v>
      </c>
    </row>
    <row r="130" spans="1:27" ht="12.75" x14ac:dyDescent="0.2">
      <c r="A130" s="44" t="s">
        <v>6</v>
      </c>
      <c r="B130" s="1" t="s">
        <v>40</v>
      </c>
      <c r="C130" s="19" t="s">
        <v>147</v>
      </c>
      <c r="D130" s="1">
        <v>72</v>
      </c>
      <c r="E130" s="26">
        <v>0.18</v>
      </c>
      <c r="F130" s="72">
        <v>1.75</v>
      </c>
      <c r="G130" s="72">
        <f t="shared" si="10"/>
        <v>138.96</v>
      </c>
      <c r="H130" s="1" t="s">
        <v>111</v>
      </c>
      <c r="I130" s="31"/>
      <c r="J130" s="31"/>
      <c r="K130" s="11">
        <f t="shared" si="18"/>
        <v>0</v>
      </c>
      <c r="L130" s="31"/>
      <c r="M130" s="11">
        <f>'[1]MGN Liner Weekly Avail - 16 wks'!C187</f>
        <v>0</v>
      </c>
      <c r="N130" s="11">
        <f>'[1]MGN Liner Weekly Avail - 16 wks'!D187+'[1]MGN Liner Weekly Avail - 16 wks'!E187</f>
        <v>0</v>
      </c>
      <c r="O130" s="11" t="s">
        <v>118</v>
      </c>
      <c r="P130" s="11">
        <f>'[1]MGN Liner Weekly Avail - 16 wks'!I187+'[1]MGN Liner Weekly Avail - 16 wks'!J187+'[1]MGN Liner Weekly Avail - 16 wks'!K187</f>
        <v>1600</v>
      </c>
      <c r="Q130" s="11">
        <f>'[1]MGN Liner Weekly Avail - 16 wks'!L187+'[1]MGN Liner Weekly Avail - 16 wks'!M187</f>
        <v>1000</v>
      </c>
      <c r="R130" s="11">
        <v>100</v>
      </c>
      <c r="S130" s="11" t="s">
        <v>118</v>
      </c>
      <c r="T130" s="11">
        <f>'[1]MGN Liner Weekly Avail - 16 wks'!S187+'[1]MGN Liner Weekly Avail - 16 wks'!T187</f>
        <v>0</v>
      </c>
      <c r="U130" s="11">
        <f>'[1]MGN Liner Weekly Avail - 16 wks'!U187+'[1]MGN Liner Weekly Avail - 16 wks'!V187</f>
        <v>0</v>
      </c>
      <c r="V130" s="11">
        <f>'[1]MGN Liner Weekly Avail - 16 wks'!W187+'[1]MGN Liner Weekly Avail - 16 wks'!X187</f>
        <v>0</v>
      </c>
      <c r="W130" s="58" t="s">
        <v>118</v>
      </c>
      <c r="X130" s="56">
        <f t="shared" si="17"/>
        <v>2700</v>
      </c>
      <c r="Y130" s="46"/>
      <c r="Z130" s="41" t="s">
        <v>40</v>
      </c>
      <c r="AA130" s="28">
        <f t="shared" si="19"/>
        <v>4725</v>
      </c>
    </row>
    <row r="131" spans="1:27" ht="12.75" x14ac:dyDescent="0.2">
      <c r="A131" s="44" t="s">
        <v>6</v>
      </c>
      <c r="B131" s="1" t="s">
        <v>40</v>
      </c>
      <c r="C131" s="19" t="s">
        <v>148</v>
      </c>
      <c r="D131" s="1">
        <v>72</v>
      </c>
      <c r="E131" s="26">
        <v>0.15</v>
      </c>
      <c r="F131" s="72">
        <v>1.72</v>
      </c>
      <c r="G131" s="72">
        <f t="shared" si="10"/>
        <v>134.64000000000001</v>
      </c>
      <c r="H131" s="1" t="s">
        <v>111</v>
      </c>
      <c r="I131" s="31"/>
      <c r="J131" s="31"/>
      <c r="K131" s="11">
        <f t="shared" si="18"/>
        <v>0</v>
      </c>
      <c r="L131" s="31"/>
      <c r="M131" s="11">
        <f>'[1]MGN Liner Weekly Avail - 16 wks'!C188</f>
        <v>0</v>
      </c>
      <c r="N131" s="11">
        <f>'[1]MGN Liner Weekly Avail - 16 wks'!D188+'[1]MGN Liner Weekly Avail - 16 wks'!E188</f>
        <v>0</v>
      </c>
      <c r="O131" s="11">
        <v>600</v>
      </c>
      <c r="P131" s="11">
        <v>2875</v>
      </c>
      <c r="Q131" s="11">
        <f>'[1]MGN Liner Weekly Avail - 16 wks'!L188+'[1]MGN Liner Weekly Avail - 16 wks'!M188</f>
        <v>0</v>
      </c>
      <c r="R131" s="11">
        <f>'[1]MGN Liner Weekly Avail - 16 wks'!N188+'[1]MGN Liner Weekly Avail - 16 wks'!O188+'[1]MGN Liner Weekly Avail - 16 wks'!P188</f>
        <v>5000</v>
      </c>
      <c r="S131" s="11">
        <f>'[1]MGN Liner Weekly Avail - 16 wks'!Q188+'[1]MGN Liner Weekly Avail - 16 wks'!R188</f>
        <v>4300</v>
      </c>
      <c r="T131" s="11">
        <v>3200</v>
      </c>
      <c r="U131" s="11">
        <f>'[1]MGN Liner Weekly Avail - 16 wks'!U188+'[1]MGN Liner Weekly Avail - 16 wks'!V188</f>
        <v>4000</v>
      </c>
      <c r="V131" s="11">
        <f>'[1]MGN Liner Weekly Avail - 16 wks'!W188+'[1]MGN Liner Weekly Avail - 16 wks'!X188</f>
        <v>0</v>
      </c>
      <c r="W131" s="58">
        <v>16000</v>
      </c>
      <c r="X131" s="56">
        <f t="shared" si="17"/>
        <v>35975</v>
      </c>
      <c r="Y131" s="46"/>
      <c r="Z131" s="41" t="s">
        <v>40</v>
      </c>
      <c r="AA131" s="28">
        <f t="shared" si="19"/>
        <v>61877</v>
      </c>
    </row>
    <row r="132" spans="1:27" ht="12.75" x14ac:dyDescent="0.2">
      <c r="A132" s="44" t="s">
        <v>6</v>
      </c>
      <c r="B132" s="1" t="s">
        <v>40</v>
      </c>
      <c r="C132" s="19" t="s">
        <v>149</v>
      </c>
      <c r="D132" s="1">
        <v>72</v>
      </c>
      <c r="E132" s="26">
        <v>0.18</v>
      </c>
      <c r="F132" s="72">
        <v>1.75</v>
      </c>
      <c r="G132" s="72">
        <f t="shared" si="10"/>
        <v>138.96</v>
      </c>
      <c r="H132" s="1" t="s">
        <v>111</v>
      </c>
      <c r="I132" s="31"/>
      <c r="J132" s="31"/>
      <c r="K132" s="11">
        <f t="shared" si="18"/>
        <v>0</v>
      </c>
      <c r="L132" s="31"/>
      <c r="M132" s="11">
        <f>'[1]MGN Liner Weekly Avail - 16 wks'!C189</f>
        <v>0</v>
      </c>
      <c r="N132" s="11">
        <v>0</v>
      </c>
      <c r="O132" s="11" t="s">
        <v>118</v>
      </c>
      <c r="P132" s="11">
        <f>'[1]MGN Liner Weekly Avail - 16 wks'!I189+'[1]MGN Liner Weekly Avail - 16 wks'!J189+'[1]MGN Liner Weekly Avail - 16 wks'!K189</f>
        <v>0</v>
      </c>
      <c r="Q132" s="11">
        <f>'[1]MGN Liner Weekly Avail - 16 wks'!L189+'[1]MGN Liner Weekly Avail - 16 wks'!M189</f>
        <v>1000</v>
      </c>
      <c r="R132" s="11">
        <f>'[1]MGN Liner Weekly Avail - 16 wks'!N189+'[1]MGN Liner Weekly Avail - 16 wks'!O189+'[1]MGN Liner Weekly Avail - 16 wks'!P189</f>
        <v>0</v>
      </c>
      <c r="S132" s="11">
        <f>'[1]MGN Liner Weekly Avail - 16 wks'!Q189+'[1]MGN Liner Weekly Avail - 16 wks'!R189</f>
        <v>1000</v>
      </c>
      <c r="T132" s="11">
        <f>'[1]MGN Liner Weekly Avail - 16 wks'!S189+'[1]MGN Liner Weekly Avail - 16 wks'!T189</f>
        <v>0</v>
      </c>
      <c r="U132" s="11">
        <f>'[1]MGN Liner Weekly Avail - 16 wks'!U189+'[1]MGN Liner Weekly Avail - 16 wks'!V189</f>
        <v>0</v>
      </c>
      <c r="V132" s="11">
        <f>'[1]MGN Liner Weekly Avail - 16 wks'!W189+'[1]MGN Liner Weekly Avail - 16 wks'!X189</f>
        <v>0</v>
      </c>
      <c r="W132" s="58" t="s">
        <v>118</v>
      </c>
      <c r="X132" s="56">
        <f t="shared" si="17"/>
        <v>2000</v>
      </c>
      <c r="Y132" s="46"/>
      <c r="Z132" s="41" t="s">
        <v>40</v>
      </c>
      <c r="AA132" s="28">
        <f t="shared" si="19"/>
        <v>3500</v>
      </c>
    </row>
    <row r="133" spans="1:27" ht="12.75" x14ac:dyDescent="0.2">
      <c r="A133" s="44" t="s">
        <v>6</v>
      </c>
      <c r="B133" s="1" t="s">
        <v>40</v>
      </c>
      <c r="C133" s="19" t="s">
        <v>150</v>
      </c>
      <c r="D133" s="1">
        <v>72</v>
      </c>
      <c r="E133" s="26">
        <v>0.15</v>
      </c>
      <c r="F133" s="72">
        <v>1.72</v>
      </c>
      <c r="G133" s="72">
        <f t="shared" ref="G133:G196" si="20">IFERROR((D133*E133)+(D133*F133),0)</f>
        <v>134.64000000000001</v>
      </c>
      <c r="H133" s="1" t="s">
        <v>111</v>
      </c>
      <c r="I133" s="31"/>
      <c r="J133" s="31"/>
      <c r="K133" s="11">
        <f t="shared" si="18"/>
        <v>0</v>
      </c>
      <c r="L133" s="31"/>
      <c r="M133" s="11">
        <f>'[1]MGN Liner Weekly Avail - 16 wks'!C190</f>
        <v>0</v>
      </c>
      <c r="N133" s="11">
        <f>'[1]MGN Liner Weekly Avail - 16 wks'!D190+'[1]MGN Liner Weekly Avail - 16 wks'!E190</f>
        <v>0</v>
      </c>
      <c r="O133" s="11">
        <f>'[1]MGN Liner Weekly Avail - 16 wks'!F190+'[1]MGN Liner Weekly Avail - 16 wks'!G190+'[1]MGN Liner Weekly Avail - 16 wks'!H190</f>
        <v>0</v>
      </c>
      <c r="P133" s="11" t="s">
        <v>118</v>
      </c>
      <c r="Q133" s="11">
        <f>'[1]MGN Liner Weekly Avail - 16 wks'!L190+'[1]MGN Liner Weekly Avail - 16 wks'!M190</f>
        <v>1000</v>
      </c>
      <c r="R133" s="11">
        <v>6950</v>
      </c>
      <c r="S133" s="11">
        <f>'[1]MGN Liner Weekly Avail - 16 wks'!Q190+'[1]MGN Liner Weekly Avail - 16 wks'!R190</f>
        <v>650</v>
      </c>
      <c r="T133" s="11">
        <f>'[1]MGN Liner Weekly Avail - 16 wks'!S190+'[1]MGN Liner Weekly Avail - 16 wks'!T190</f>
        <v>0</v>
      </c>
      <c r="U133" s="11">
        <v>2000</v>
      </c>
      <c r="V133" s="11">
        <f>'[1]MGN Liner Weekly Avail - 16 wks'!W190+'[1]MGN Liner Weekly Avail - 16 wks'!X190</f>
        <v>3000</v>
      </c>
      <c r="W133" s="58">
        <v>5000</v>
      </c>
      <c r="X133" s="56">
        <f t="shared" si="17"/>
        <v>18600</v>
      </c>
      <c r="Y133" s="46"/>
      <c r="Z133" s="41" t="s">
        <v>40</v>
      </c>
      <c r="AA133" s="28">
        <f t="shared" si="19"/>
        <v>31992</v>
      </c>
    </row>
    <row r="134" spans="1:27" ht="12.75" x14ac:dyDescent="0.2">
      <c r="A134" s="44" t="s">
        <v>6</v>
      </c>
      <c r="B134" s="1" t="s">
        <v>40</v>
      </c>
      <c r="C134" s="19" t="s">
        <v>151</v>
      </c>
      <c r="D134" s="1">
        <v>72</v>
      </c>
      <c r="E134" s="26">
        <v>0.18</v>
      </c>
      <c r="F134" s="72">
        <v>1.75</v>
      </c>
      <c r="G134" s="72">
        <f t="shared" si="20"/>
        <v>138.96</v>
      </c>
      <c r="H134" s="1" t="s">
        <v>111</v>
      </c>
      <c r="I134" s="31"/>
      <c r="J134" s="31"/>
      <c r="K134" s="11">
        <f t="shared" si="18"/>
        <v>0</v>
      </c>
      <c r="L134" s="31"/>
      <c r="M134" s="11">
        <f>'[1]MGN Liner Weekly Avail - 16 wks'!C191</f>
        <v>0</v>
      </c>
      <c r="N134" s="11">
        <f>'[1]MGN Liner Weekly Avail - 16 wks'!D191+'[1]MGN Liner Weekly Avail - 16 wks'!E191</f>
        <v>0</v>
      </c>
      <c r="O134" s="11">
        <f>'[1]MGN Liner Weekly Avail - 16 wks'!F191+'[1]MGN Liner Weekly Avail - 16 wks'!G191+'[1]MGN Liner Weekly Avail - 16 wks'!H191</f>
        <v>200</v>
      </c>
      <c r="P134" s="11">
        <v>750</v>
      </c>
      <c r="Q134" s="11">
        <f>'[1]MGN Liner Weekly Avail - 16 wks'!L191+'[1]MGN Liner Weekly Avail - 16 wks'!M191</f>
        <v>0</v>
      </c>
      <c r="R134" s="11">
        <v>13600</v>
      </c>
      <c r="S134" s="11">
        <v>504</v>
      </c>
      <c r="T134" s="11">
        <f>'[1]MGN Liner Weekly Avail - 16 wks'!S191+'[1]MGN Liner Weekly Avail - 16 wks'!T191</f>
        <v>0</v>
      </c>
      <c r="U134" s="11">
        <f>'[1]MGN Liner Weekly Avail - 16 wks'!U191+'[1]MGN Liner Weekly Avail - 16 wks'!V191</f>
        <v>0</v>
      </c>
      <c r="V134" s="11">
        <f>'[1]MGN Liner Weekly Avail - 16 wks'!W191+'[1]MGN Liner Weekly Avail - 16 wks'!X191</f>
        <v>0</v>
      </c>
      <c r="W134" s="58">
        <v>3650</v>
      </c>
      <c r="X134" s="56">
        <f t="shared" si="17"/>
        <v>18704</v>
      </c>
      <c r="Y134" s="46"/>
      <c r="Z134" s="41" t="s">
        <v>40</v>
      </c>
      <c r="AA134" s="28">
        <f t="shared" si="19"/>
        <v>32732</v>
      </c>
    </row>
    <row r="135" spans="1:27" ht="12.75" x14ac:dyDescent="0.2">
      <c r="A135" s="44" t="s">
        <v>6</v>
      </c>
      <c r="B135" s="1" t="s">
        <v>40</v>
      </c>
      <c r="C135" s="19" t="s">
        <v>152</v>
      </c>
      <c r="D135" s="1">
        <v>72</v>
      </c>
      <c r="E135" s="26">
        <v>0.18</v>
      </c>
      <c r="F135" s="72">
        <v>1.75</v>
      </c>
      <c r="G135" s="72">
        <f t="shared" si="20"/>
        <v>138.96</v>
      </c>
      <c r="H135" s="1" t="s">
        <v>111</v>
      </c>
      <c r="I135" s="31"/>
      <c r="J135" s="31"/>
      <c r="K135" s="11">
        <f t="shared" si="18"/>
        <v>0</v>
      </c>
      <c r="L135" s="31"/>
      <c r="M135" s="11">
        <f>'[1]MGN Liner Weekly Avail - 16 wks'!C192</f>
        <v>0</v>
      </c>
      <c r="N135" s="11">
        <v>0</v>
      </c>
      <c r="O135" s="11" t="s">
        <v>118</v>
      </c>
      <c r="P135" s="11">
        <f>'[1]MGN Liner Weekly Avail - 16 wks'!I192+'[1]MGN Liner Weekly Avail - 16 wks'!J192+'[1]MGN Liner Weekly Avail - 16 wks'!K192</f>
        <v>0</v>
      </c>
      <c r="Q135" s="11">
        <f>'[1]MGN Liner Weekly Avail - 16 wks'!L192+'[1]MGN Liner Weekly Avail - 16 wks'!M192</f>
        <v>0</v>
      </c>
      <c r="R135" s="11">
        <v>3200</v>
      </c>
      <c r="S135" s="11">
        <v>704</v>
      </c>
      <c r="T135" s="11">
        <f>'[1]MGN Liner Weekly Avail - 16 wks'!S192+'[1]MGN Liner Weekly Avail - 16 wks'!T192</f>
        <v>0</v>
      </c>
      <c r="U135" s="11">
        <f>'[1]MGN Liner Weekly Avail - 16 wks'!U192+'[1]MGN Liner Weekly Avail - 16 wks'!V192</f>
        <v>0</v>
      </c>
      <c r="V135" s="11">
        <f>'[1]MGN Liner Weekly Avail - 16 wks'!W192+'[1]MGN Liner Weekly Avail - 16 wks'!X192</f>
        <v>0</v>
      </c>
      <c r="W135" s="58">
        <f>'[1]MGN Liner Weekly Avail - 16 wks'!Y192+'[1]MGN Liner Weekly Avail - 16 wks'!Z192+'[1]MGN Liner Weekly Avail - 16 wks'!AA192</f>
        <v>1000</v>
      </c>
      <c r="X135" s="56">
        <f t="shared" si="17"/>
        <v>4904</v>
      </c>
      <c r="Y135" s="46"/>
      <c r="Z135" s="41" t="s">
        <v>40</v>
      </c>
      <c r="AA135" s="28">
        <f t="shared" si="19"/>
        <v>8582</v>
      </c>
    </row>
    <row r="136" spans="1:27" ht="12.75" x14ac:dyDescent="0.2">
      <c r="A136" s="44" t="s">
        <v>6</v>
      </c>
      <c r="B136" s="1" t="s">
        <v>40</v>
      </c>
      <c r="C136" s="19" t="s">
        <v>153</v>
      </c>
      <c r="D136" s="1">
        <v>72</v>
      </c>
      <c r="E136" s="26">
        <v>0.1</v>
      </c>
      <c r="F136" s="72">
        <v>1.75</v>
      </c>
      <c r="G136" s="72">
        <f t="shared" si="20"/>
        <v>133.19999999999999</v>
      </c>
      <c r="H136" s="1" t="s">
        <v>111</v>
      </c>
      <c r="I136" s="31"/>
      <c r="J136" s="31"/>
      <c r="K136" s="11">
        <f t="shared" si="18"/>
        <v>0</v>
      </c>
      <c r="L136" s="31"/>
      <c r="M136" s="11">
        <f>'[1]MGN Liner Weekly Avail - 16 wks'!C193</f>
        <v>0</v>
      </c>
      <c r="N136" s="11">
        <f>'[1]MGN Liner Weekly Avail - 16 wks'!D193+'[1]MGN Liner Weekly Avail - 16 wks'!E193</f>
        <v>0</v>
      </c>
      <c r="O136" s="11">
        <f>'[1]MGN Liner Weekly Avail - 16 wks'!F193+'[1]MGN Liner Weekly Avail - 16 wks'!G193+'[1]MGN Liner Weekly Avail - 16 wks'!H193</f>
        <v>0</v>
      </c>
      <c r="P136" s="11">
        <f>'[1]MGN Liner Weekly Avail - 16 wks'!I193+'[1]MGN Liner Weekly Avail - 16 wks'!J193+'[1]MGN Liner Weekly Avail - 16 wks'!K193</f>
        <v>0</v>
      </c>
      <c r="Q136" s="11">
        <f>'[1]MGN Liner Weekly Avail - 16 wks'!L193+'[1]MGN Liner Weekly Avail - 16 wks'!M193</f>
        <v>0</v>
      </c>
      <c r="R136" s="11">
        <f>'[1]MGN Liner Weekly Avail - 16 wks'!N193+'[1]MGN Liner Weekly Avail - 16 wks'!O193+'[1]MGN Liner Weekly Avail - 16 wks'!P193</f>
        <v>0</v>
      </c>
      <c r="S136" s="11">
        <f>'[1]MGN Liner Weekly Avail - 16 wks'!Q193+'[1]MGN Liner Weekly Avail - 16 wks'!R193</f>
        <v>0</v>
      </c>
      <c r="T136" s="11">
        <f>'[1]MGN Liner Weekly Avail - 16 wks'!S193+'[1]MGN Liner Weekly Avail - 16 wks'!T193</f>
        <v>0</v>
      </c>
      <c r="U136" s="11">
        <f>'[1]MGN Liner Weekly Avail - 16 wks'!U193+'[1]MGN Liner Weekly Avail - 16 wks'!V193</f>
        <v>0</v>
      </c>
      <c r="V136" s="11">
        <f>'[1]MGN Liner Weekly Avail - 16 wks'!W193+'[1]MGN Liner Weekly Avail - 16 wks'!X193</f>
        <v>0</v>
      </c>
      <c r="W136" s="58">
        <v>1000</v>
      </c>
      <c r="X136" s="56">
        <f t="shared" si="17"/>
        <v>1000</v>
      </c>
      <c r="Y136" s="46"/>
      <c r="Z136" s="41" t="s">
        <v>40</v>
      </c>
      <c r="AA136" s="28">
        <f t="shared" si="19"/>
        <v>1750</v>
      </c>
    </row>
    <row r="137" spans="1:27" ht="12.75" x14ac:dyDescent="0.2">
      <c r="A137" s="44" t="s">
        <v>6</v>
      </c>
      <c r="B137" s="1" t="s">
        <v>40</v>
      </c>
      <c r="C137" s="19" t="s">
        <v>154</v>
      </c>
      <c r="D137" s="1">
        <v>72</v>
      </c>
      <c r="E137" s="26">
        <v>0.2</v>
      </c>
      <c r="F137" s="72">
        <v>1.77</v>
      </c>
      <c r="G137" s="72">
        <f t="shared" si="20"/>
        <v>141.84</v>
      </c>
      <c r="H137" s="1" t="s">
        <v>111</v>
      </c>
      <c r="I137" s="31"/>
      <c r="J137" s="31"/>
      <c r="K137" s="11">
        <f t="shared" si="18"/>
        <v>0</v>
      </c>
      <c r="L137" s="31"/>
      <c r="M137" s="11">
        <f>'[1]MGN Liner Weekly Avail - 16 wks'!C194</f>
        <v>0</v>
      </c>
      <c r="N137" s="11">
        <f>'[1]MGN Liner Weekly Avail - 16 wks'!D194+'[1]MGN Liner Weekly Avail - 16 wks'!E194</f>
        <v>0</v>
      </c>
      <c r="O137" s="11">
        <f>'[1]MGN Liner Weekly Avail - 16 wks'!F194+'[1]MGN Liner Weekly Avail - 16 wks'!G194+'[1]MGN Liner Weekly Avail - 16 wks'!H194</f>
        <v>0</v>
      </c>
      <c r="P137" s="11">
        <f>'[1]MGN Liner Weekly Avail - 16 wks'!I194+'[1]MGN Liner Weekly Avail - 16 wks'!J194+'[1]MGN Liner Weekly Avail - 16 wks'!K194</f>
        <v>0</v>
      </c>
      <c r="Q137" s="11">
        <f>'[1]MGN Liner Weekly Avail - 16 wks'!L194+'[1]MGN Liner Weekly Avail - 16 wks'!M194</f>
        <v>0</v>
      </c>
      <c r="R137" s="11">
        <v>350</v>
      </c>
      <c r="S137" s="11">
        <f>'[1]MGN Liner Weekly Avail - 16 wks'!Q194+'[1]MGN Liner Weekly Avail - 16 wks'!R194</f>
        <v>0</v>
      </c>
      <c r="T137" s="11">
        <f>'[1]MGN Liner Weekly Avail - 16 wks'!S194+'[1]MGN Liner Weekly Avail - 16 wks'!T194</f>
        <v>0</v>
      </c>
      <c r="U137" s="11">
        <f>'[1]MGN Liner Weekly Avail - 16 wks'!U194+'[1]MGN Liner Weekly Avail - 16 wks'!V194</f>
        <v>0</v>
      </c>
      <c r="V137" s="11">
        <f>'[1]MGN Liner Weekly Avail - 16 wks'!W194+'[1]MGN Liner Weekly Avail - 16 wks'!X194</f>
        <v>0</v>
      </c>
      <c r="W137" s="58">
        <f>'[1]MGN Liner Weekly Avail - 16 wks'!Y194+'[1]MGN Liner Weekly Avail - 16 wks'!Z194+'[1]MGN Liner Weekly Avail - 16 wks'!AA194</f>
        <v>0</v>
      </c>
      <c r="X137" s="56">
        <f t="shared" si="17"/>
        <v>350</v>
      </c>
      <c r="Y137" s="46"/>
      <c r="Z137" s="41" t="s">
        <v>40</v>
      </c>
      <c r="AA137" s="28">
        <f t="shared" si="19"/>
        <v>619.5</v>
      </c>
    </row>
    <row r="138" spans="1:27" ht="12.75" x14ac:dyDescent="0.2">
      <c r="A138" s="44" t="s">
        <v>6</v>
      </c>
      <c r="B138" s="1" t="s">
        <v>40</v>
      </c>
      <c r="C138" s="19" t="s">
        <v>155</v>
      </c>
      <c r="D138" s="1">
        <v>72</v>
      </c>
      <c r="E138" s="26">
        <v>0.35</v>
      </c>
      <c r="F138" s="72">
        <v>1.77</v>
      </c>
      <c r="G138" s="72">
        <f t="shared" si="20"/>
        <v>152.63999999999999</v>
      </c>
      <c r="H138" s="1" t="s">
        <v>111</v>
      </c>
      <c r="I138" s="31"/>
      <c r="J138" s="31"/>
      <c r="K138" s="11">
        <f t="shared" si="18"/>
        <v>0</v>
      </c>
      <c r="L138" s="31"/>
      <c r="M138" s="11">
        <f>'[1]MGN Liner Weekly Avail - 16 wks'!C195</f>
        <v>0</v>
      </c>
      <c r="N138" s="11">
        <f>'[1]MGN Liner Weekly Avail - 16 wks'!D195+'[1]MGN Liner Weekly Avail - 16 wks'!E195</f>
        <v>0</v>
      </c>
      <c r="O138" s="11">
        <f>'[1]MGN Liner Weekly Avail - 16 wks'!F195+'[1]MGN Liner Weekly Avail - 16 wks'!G195+'[1]MGN Liner Weekly Avail - 16 wks'!H195</f>
        <v>0</v>
      </c>
      <c r="P138" s="11">
        <f>'[1]MGN Liner Weekly Avail - 16 wks'!I195+'[1]MGN Liner Weekly Avail - 16 wks'!J195+'[1]MGN Liner Weekly Avail - 16 wks'!K195</f>
        <v>0</v>
      </c>
      <c r="Q138" s="11">
        <f>'[1]MGN Liner Weekly Avail - 16 wks'!L195+'[1]MGN Liner Weekly Avail - 16 wks'!M195</f>
        <v>0</v>
      </c>
      <c r="R138" s="11">
        <f>'[1]MGN Liner Weekly Avail - 16 wks'!N195+'[1]MGN Liner Weekly Avail - 16 wks'!O195+'[1]MGN Liner Weekly Avail - 16 wks'!P195</f>
        <v>0</v>
      </c>
      <c r="S138" s="11">
        <f>'[1]MGN Liner Weekly Avail - 16 wks'!Q195+'[1]MGN Liner Weekly Avail - 16 wks'!R195</f>
        <v>0</v>
      </c>
      <c r="T138" s="11">
        <f>'[1]MGN Liner Weekly Avail - 16 wks'!S195+'[1]MGN Liner Weekly Avail - 16 wks'!T195</f>
        <v>0</v>
      </c>
      <c r="U138" s="11">
        <f>'[1]MGN Liner Weekly Avail - 16 wks'!U195+'[1]MGN Liner Weekly Avail - 16 wks'!V195</f>
        <v>0</v>
      </c>
      <c r="V138" s="11">
        <f>'[1]MGN Liner Weekly Avail - 16 wks'!W195+'[1]MGN Liner Weekly Avail - 16 wks'!X195</f>
        <v>0</v>
      </c>
      <c r="W138" s="58">
        <f>'[1]MGN Liner Weekly Avail - 16 wks'!Y195+'[1]MGN Liner Weekly Avail - 16 wks'!Z195+'[1]MGN Liner Weekly Avail - 16 wks'!AA195</f>
        <v>0</v>
      </c>
      <c r="X138" s="56">
        <f t="shared" si="17"/>
        <v>0</v>
      </c>
      <c r="Y138" s="46"/>
      <c r="Z138" s="41" t="s">
        <v>40</v>
      </c>
      <c r="AA138" s="28">
        <f t="shared" si="19"/>
        <v>0</v>
      </c>
    </row>
    <row r="139" spans="1:27" ht="12.75" x14ac:dyDescent="0.2">
      <c r="A139" s="44" t="s">
        <v>6</v>
      </c>
      <c r="B139" s="1" t="s">
        <v>40</v>
      </c>
      <c r="C139" s="19" t="s">
        <v>156</v>
      </c>
      <c r="D139" s="1">
        <v>72</v>
      </c>
      <c r="E139" s="26">
        <v>0.15</v>
      </c>
      <c r="F139" s="72">
        <v>1.72</v>
      </c>
      <c r="G139" s="72">
        <f t="shared" si="20"/>
        <v>134.64000000000001</v>
      </c>
      <c r="H139" s="1" t="s">
        <v>111</v>
      </c>
      <c r="I139" s="31"/>
      <c r="J139" s="31"/>
      <c r="K139" s="11">
        <f t="shared" si="18"/>
        <v>0</v>
      </c>
      <c r="L139" s="31"/>
      <c r="M139" s="11">
        <f>'[1]MGN Liner Weekly Avail - 16 wks'!C196</f>
        <v>0</v>
      </c>
      <c r="N139" s="11">
        <f>'[1]MGN Liner Weekly Avail - 16 wks'!D196+'[1]MGN Liner Weekly Avail - 16 wks'!E196</f>
        <v>0</v>
      </c>
      <c r="O139" s="11">
        <f>'[1]MGN Liner Weekly Avail - 16 wks'!F196+'[1]MGN Liner Weekly Avail - 16 wks'!G196+'[1]MGN Liner Weekly Avail - 16 wks'!H196</f>
        <v>640</v>
      </c>
      <c r="P139" s="11">
        <f>'[1]MGN Liner Weekly Avail - 16 wks'!I196+'[1]MGN Liner Weekly Avail - 16 wks'!J196+'[1]MGN Liner Weekly Avail - 16 wks'!K196</f>
        <v>0</v>
      </c>
      <c r="Q139" s="11">
        <f>'[1]MGN Liner Weekly Avail - 16 wks'!L196+'[1]MGN Liner Weekly Avail - 16 wks'!M196</f>
        <v>0</v>
      </c>
      <c r="R139" s="11">
        <f>'[1]MGN Liner Weekly Avail - 16 wks'!N196+'[1]MGN Liner Weekly Avail - 16 wks'!O196+'[1]MGN Liner Weekly Avail - 16 wks'!P196</f>
        <v>646</v>
      </c>
      <c r="S139" s="11">
        <f>'[1]MGN Liner Weekly Avail - 16 wks'!Q196+'[1]MGN Liner Weekly Avail - 16 wks'!R196</f>
        <v>0</v>
      </c>
      <c r="T139" s="11">
        <f>'[1]MGN Liner Weekly Avail - 16 wks'!S196+'[1]MGN Liner Weekly Avail - 16 wks'!T196</f>
        <v>0</v>
      </c>
      <c r="U139" s="11">
        <f>'[1]MGN Liner Weekly Avail - 16 wks'!U196+'[1]MGN Liner Weekly Avail - 16 wks'!V196</f>
        <v>0</v>
      </c>
      <c r="V139" s="11">
        <f>'[1]MGN Liner Weekly Avail - 16 wks'!W196+'[1]MGN Liner Weekly Avail - 16 wks'!X196</f>
        <v>0</v>
      </c>
      <c r="W139" s="58">
        <f>'[1]MGN Liner Weekly Avail - 16 wks'!Y196+'[1]MGN Liner Weekly Avail - 16 wks'!Z196+'[1]MGN Liner Weekly Avail - 16 wks'!AA196</f>
        <v>0</v>
      </c>
      <c r="X139" s="56">
        <f t="shared" si="17"/>
        <v>1286</v>
      </c>
      <c r="Y139" s="46"/>
      <c r="Z139" s="41" t="s">
        <v>40</v>
      </c>
      <c r="AA139" s="28">
        <f t="shared" si="19"/>
        <v>2211.92</v>
      </c>
    </row>
    <row r="140" spans="1:27" ht="12.75" x14ac:dyDescent="0.2">
      <c r="A140" s="44" t="s">
        <v>6</v>
      </c>
      <c r="B140" s="1" t="s">
        <v>40</v>
      </c>
      <c r="C140" s="19" t="s">
        <v>157</v>
      </c>
      <c r="D140" s="1">
        <v>72</v>
      </c>
      <c r="E140" s="26">
        <v>0.18</v>
      </c>
      <c r="F140" s="72">
        <v>1.75</v>
      </c>
      <c r="G140" s="72">
        <f t="shared" si="20"/>
        <v>138.96</v>
      </c>
      <c r="H140" s="1" t="s">
        <v>111</v>
      </c>
      <c r="I140" s="31"/>
      <c r="J140" s="31"/>
      <c r="K140" s="11">
        <f t="shared" si="18"/>
        <v>0</v>
      </c>
      <c r="L140" s="31"/>
      <c r="M140" s="11">
        <f>'[1]MGN Liner Weekly Avail - 16 wks'!C197</f>
        <v>0</v>
      </c>
      <c r="N140" s="11">
        <f>'[1]MGN Liner Weekly Avail - 16 wks'!D197+'[1]MGN Liner Weekly Avail - 16 wks'!E197</f>
        <v>0</v>
      </c>
      <c r="O140" s="11">
        <f>'[1]MGN Liner Weekly Avail - 16 wks'!F197+'[1]MGN Liner Weekly Avail - 16 wks'!G197+'[1]MGN Liner Weekly Avail - 16 wks'!H197</f>
        <v>0</v>
      </c>
      <c r="P140" s="11">
        <f>'[1]MGN Liner Weekly Avail - 16 wks'!I197+'[1]MGN Liner Weekly Avail - 16 wks'!J197+'[1]MGN Liner Weekly Avail - 16 wks'!K197</f>
        <v>784</v>
      </c>
      <c r="Q140" s="11">
        <f>'[1]MGN Liner Weekly Avail - 16 wks'!L197+'[1]MGN Liner Weekly Avail - 16 wks'!M197</f>
        <v>612</v>
      </c>
      <c r="R140" s="11">
        <v>1700</v>
      </c>
      <c r="S140" s="11" t="s">
        <v>118</v>
      </c>
      <c r="T140" s="11">
        <f>'[1]MGN Liner Weekly Avail - 16 wks'!S197+'[1]MGN Liner Weekly Avail - 16 wks'!T197</f>
        <v>712</v>
      </c>
      <c r="U140" s="11">
        <f>'[1]MGN Liner Weekly Avail - 16 wks'!U197+'[1]MGN Liner Weekly Avail - 16 wks'!V197</f>
        <v>784</v>
      </c>
      <c r="V140" s="11">
        <f>'[1]MGN Liner Weekly Avail - 16 wks'!W197+'[1]MGN Liner Weekly Avail - 16 wks'!X197</f>
        <v>0</v>
      </c>
      <c r="W140" s="58">
        <v>1500</v>
      </c>
      <c r="X140" s="56">
        <f t="shared" si="17"/>
        <v>6092</v>
      </c>
      <c r="Y140" s="46"/>
      <c r="Z140" s="41" t="s">
        <v>40</v>
      </c>
      <c r="AA140" s="28">
        <f t="shared" si="19"/>
        <v>10661</v>
      </c>
    </row>
    <row r="141" spans="1:27" ht="12.75" x14ac:dyDescent="0.2">
      <c r="A141" s="44" t="s">
        <v>6</v>
      </c>
      <c r="B141" s="1" t="s">
        <v>40</v>
      </c>
      <c r="C141" s="19" t="s">
        <v>158</v>
      </c>
      <c r="D141" s="1">
        <v>72</v>
      </c>
      <c r="E141" s="26"/>
      <c r="F141" s="72">
        <v>1.74</v>
      </c>
      <c r="G141" s="72">
        <f t="shared" si="20"/>
        <v>125.28</v>
      </c>
      <c r="H141" s="1" t="s">
        <v>111</v>
      </c>
      <c r="I141" s="31"/>
      <c r="J141" s="31"/>
      <c r="K141" s="11">
        <f t="shared" si="18"/>
        <v>0</v>
      </c>
      <c r="L141" s="31"/>
      <c r="M141" s="11">
        <f>'[1]MGN Liner Weekly Avail - 16 wks'!C198</f>
        <v>0</v>
      </c>
      <c r="N141" s="11">
        <f>'[1]MGN Liner Weekly Avail - 16 wks'!D198+'[1]MGN Liner Weekly Avail - 16 wks'!E198</f>
        <v>0</v>
      </c>
      <c r="O141" s="11" t="s">
        <v>118</v>
      </c>
      <c r="P141" s="11">
        <f>'[1]MGN Liner Weekly Avail - 16 wks'!I198+'[1]MGN Liner Weekly Avail - 16 wks'!J198+'[1]MGN Liner Weekly Avail - 16 wks'!K198</f>
        <v>0</v>
      </c>
      <c r="Q141" s="11">
        <f>'[1]MGN Liner Weekly Avail - 16 wks'!L198+'[1]MGN Liner Weekly Avail - 16 wks'!M198</f>
        <v>134</v>
      </c>
      <c r="R141" s="11">
        <v>36</v>
      </c>
      <c r="S141" s="11">
        <f>'[1]MGN Liner Weekly Avail - 16 wks'!Q198+'[1]MGN Liner Weekly Avail - 16 wks'!R198</f>
        <v>450</v>
      </c>
      <c r="T141" s="11">
        <f>'[1]MGN Liner Weekly Avail - 16 wks'!S198+'[1]MGN Liner Weekly Avail - 16 wks'!T198</f>
        <v>0</v>
      </c>
      <c r="U141" s="11">
        <f>'[1]MGN Liner Weekly Avail - 16 wks'!U198+'[1]MGN Liner Weekly Avail - 16 wks'!V198</f>
        <v>0</v>
      </c>
      <c r="V141" s="11">
        <f>'[1]MGN Liner Weekly Avail - 16 wks'!W198+'[1]MGN Liner Weekly Avail - 16 wks'!X198</f>
        <v>700</v>
      </c>
      <c r="W141" s="58">
        <v>2500</v>
      </c>
      <c r="X141" s="56">
        <f t="shared" si="17"/>
        <v>3820</v>
      </c>
      <c r="Y141" s="46"/>
      <c r="Z141" s="41" t="s">
        <v>40</v>
      </c>
      <c r="AA141" s="28">
        <f t="shared" si="19"/>
        <v>6646.8</v>
      </c>
    </row>
    <row r="142" spans="1:27" ht="12.75" x14ac:dyDescent="0.2">
      <c r="A142" s="44" t="s">
        <v>6</v>
      </c>
      <c r="B142" s="1" t="s">
        <v>40</v>
      </c>
      <c r="C142" s="19" t="s">
        <v>159</v>
      </c>
      <c r="D142" s="1">
        <v>72</v>
      </c>
      <c r="E142" s="26">
        <v>0.2</v>
      </c>
      <c r="F142" s="72">
        <v>1.74</v>
      </c>
      <c r="G142" s="72">
        <f t="shared" si="20"/>
        <v>139.68</v>
      </c>
      <c r="H142" s="1" t="s">
        <v>111</v>
      </c>
      <c r="I142" s="31"/>
      <c r="J142" s="31"/>
      <c r="K142" s="11">
        <f t="shared" si="18"/>
        <v>0</v>
      </c>
      <c r="L142" s="31"/>
      <c r="M142" s="11">
        <f>'[1]MGN Liner Weekly Avail - 16 wks'!C199</f>
        <v>0</v>
      </c>
      <c r="N142" s="11">
        <f>'[1]MGN Liner Weekly Avail - 16 wks'!D199+'[1]MGN Liner Weekly Avail - 16 wks'!E199</f>
        <v>0</v>
      </c>
      <c r="O142" s="11">
        <f>'[1]MGN Liner Weekly Avail - 16 wks'!F199+'[1]MGN Liner Weekly Avail - 16 wks'!G199+'[1]MGN Liner Weekly Avail - 16 wks'!H199</f>
        <v>568</v>
      </c>
      <c r="P142" s="11">
        <f>'[1]MGN Liner Weekly Avail - 16 wks'!I199+'[1]MGN Liner Weekly Avail - 16 wks'!J199+'[1]MGN Liner Weekly Avail - 16 wks'!K199</f>
        <v>0</v>
      </c>
      <c r="Q142" s="11">
        <v>1600</v>
      </c>
      <c r="R142" s="11">
        <f>'[1]MGN Liner Weekly Avail - 16 wks'!N199+'[1]MGN Liner Weekly Avail - 16 wks'!O199+'[1]MGN Liner Weekly Avail - 16 wks'!P199</f>
        <v>7000</v>
      </c>
      <c r="S142" s="11">
        <f>'[1]MGN Liner Weekly Avail - 16 wks'!Q199+'[1]MGN Liner Weekly Avail - 16 wks'!R199</f>
        <v>0</v>
      </c>
      <c r="T142" s="11">
        <f>'[1]MGN Liner Weekly Avail - 16 wks'!S199+'[1]MGN Liner Weekly Avail - 16 wks'!T199</f>
        <v>0</v>
      </c>
      <c r="U142" s="11">
        <f>'[1]MGN Liner Weekly Avail - 16 wks'!U199+'[1]MGN Liner Weekly Avail - 16 wks'!V199</f>
        <v>0</v>
      </c>
      <c r="V142" s="11">
        <f>'[1]MGN Liner Weekly Avail - 16 wks'!W199+'[1]MGN Liner Weekly Avail - 16 wks'!X199</f>
        <v>0</v>
      </c>
      <c r="W142" s="58">
        <f>'[1]MGN Liner Weekly Avail - 16 wks'!Y199+'[1]MGN Liner Weekly Avail - 16 wks'!Z199+'[1]MGN Liner Weekly Avail - 16 wks'!AA199</f>
        <v>0</v>
      </c>
      <c r="X142" s="56">
        <f t="shared" si="17"/>
        <v>9168</v>
      </c>
      <c r="Y142" s="46"/>
      <c r="Z142" s="41" t="s">
        <v>40</v>
      </c>
      <c r="AA142" s="28">
        <f t="shared" si="19"/>
        <v>15952.32</v>
      </c>
    </row>
    <row r="143" spans="1:27" ht="12.75" x14ac:dyDescent="0.2">
      <c r="A143" s="44" t="s">
        <v>6</v>
      </c>
      <c r="B143" s="1" t="s">
        <v>40</v>
      </c>
      <c r="C143" s="19" t="s">
        <v>160</v>
      </c>
      <c r="D143" s="1">
        <v>72</v>
      </c>
      <c r="E143" s="26">
        <v>0.18</v>
      </c>
      <c r="F143" s="72">
        <v>1.75</v>
      </c>
      <c r="G143" s="72">
        <f t="shared" si="20"/>
        <v>138.96</v>
      </c>
      <c r="H143" s="1" t="s">
        <v>111</v>
      </c>
      <c r="I143" s="31"/>
      <c r="J143" s="31"/>
      <c r="K143" s="11">
        <f t="shared" si="18"/>
        <v>0</v>
      </c>
      <c r="L143" s="31"/>
      <c r="M143" s="11">
        <f>'[1]MGN Liner Weekly Avail - 16 wks'!C200</f>
        <v>0</v>
      </c>
      <c r="N143" s="11">
        <v>0</v>
      </c>
      <c r="O143" s="11">
        <f>'[1]MGN Liner Weekly Avail - 16 wks'!F200+'[1]MGN Liner Weekly Avail - 16 wks'!G200+'[1]MGN Liner Weekly Avail - 16 wks'!H200</f>
        <v>0</v>
      </c>
      <c r="P143" s="11">
        <f>'[1]MGN Liner Weekly Avail - 16 wks'!I200+'[1]MGN Liner Weekly Avail - 16 wks'!J200+'[1]MGN Liner Weekly Avail - 16 wks'!K200</f>
        <v>0</v>
      </c>
      <c r="Q143" s="11">
        <f>'[1]MGN Liner Weekly Avail - 16 wks'!L200+'[1]MGN Liner Weekly Avail - 16 wks'!M200</f>
        <v>0</v>
      </c>
      <c r="R143" s="11">
        <f>'[1]MGN Liner Weekly Avail - 16 wks'!N200+'[1]MGN Liner Weekly Avail - 16 wks'!O200+'[1]MGN Liner Weekly Avail - 16 wks'!P200</f>
        <v>1150</v>
      </c>
      <c r="S143" s="11">
        <f>'[1]MGN Liner Weekly Avail - 16 wks'!Q200+'[1]MGN Liner Weekly Avail - 16 wks'!R200</f>
        <v>0</v>
      </c>
      <c r="T143" s="11">
        <f>'[1]MGN Liner Weekly Avail - 16 wks'!S200+'[1]MGN Liner Weekly Avail - 16 wks'!T200</f>
        <v>0</v>
      </c>
      <c r="U143" s="11">
        <f>'[1]MGN Liner Weekly Avail - 16 wks'!U200+'[1]MGN Liner Weekly Avail - 16 wks'!V200</f>
        <v>0</v>
      </c>
      <c r="V143" s="11">
        <f>'[1]MGN Liner Weekly Avail - 16 wks'!W200+'[1]MGN Liner Weekly Avail - 16 wks'!X200</f>
        <v>0</v>
      </c>
      <c r="W143" s="58" t="s">
        <v>118</v>
      </c>
      <c r="X143" s="56">
        <f t="shared" si="17"/>
        <v>1150</v>
      </c>
      <c r="Y143" s="46"/>
      <c r="Z143" s="41" t="s">
        <v>40</v>
      </c>
      <c r="AA143" s="28">
        <f t="shared" si="19"/>
        <v>2012.5</v>
      </c>
    </row>
    <row r="144" spans="1:27" ht="12.75" x14ac:dyDescent="0.2">
      <c r="A144" s="44" t="s">
        <v>6</v>
      </c>
      <c r="B144" s="1" t="s">
        <v>40</v>
      </c>
      <c r="C144" s="19" t="s">
        <v>161</v>
      </c>
      <c r="D144" s="1">
        <v>72</v>
      </c>
      <c r="E144" s="26">
        <v>0.18</v>
      </c>
      <c r="F144" s="72">
        <v>1.75</v>
      </c>
      <c r="G144" s="72">
        <f t="shared" si="20"/>
        <v>138.96</v>
      </c>
      <c r="H144" s="1" t="s">
        <v>111</v>
      </c>
      <c r="I144" s="31"/>
      <c r="J144" s="31"/>
      <c r="K144" s="11">
        <f t="shared" si="18"/>
        <v>0</v>
      </c>
      <c r="L144" s="31"/>
      <c r="M144" s="11">
        <f>'[1]MGN Liner Weekly Avail - 16 wks'!C201</f>
        <v>0</v>
      </c>
      <c r="N144" s="11">
        <f>'[1]MGN Liner Weekly Avail - 16 wks'!D201+'[1]MGN Liner Weekly Avail - 16 wks'!E201</f>
        <v>0</v>
      </c>
      <c r="O144" s="11" t="s">
        <v>118</v>
      </c>
      <c r="P144" s="11">
        <v>8034</v>
      </c>
      <c r="Q144" s="11">
        <f>'[1]MGN Liner Weekly Avail - 16 wks'!L201+'[1]MGN Liner Weekly Avail - 16 wks'!M201</f>
        <v>712</v>
      </c>
      <c r="R144" s="11">
        <f>'[1]MGN Liner Weekly Avail - 16 wks'!N201+'[1]MGN Liner Weekly Avail - 16 wks'!O201+'[1]MGN Liner Weekly Avail - 16 wks'!P201</f>
        <v>0</v>
      </c>
      <c r="S144" s="11">
        <f>'[1]MGN Liner Weekly Avail - 16 wks'!Q201+'[1]MGN Liner Weekly Avail - 16 wks'!R201</f>
        <v>0</v>
      </c>
      <c r="T144" s="11">
        <f>'[1]MGN Liner Weekly Avail - 16 wks'!S201+'[1]MGN Liner Weekly Avail - 16 wks'!T201</f>
        <v>640</v>
      </c>
      <c r="U144" s="11">
        <f>'[1]MGN Liner Weekly Avail - 16 wks'!U201+'[1]MGN Liner Weekly Avail - 16 wks'!V201</f>
        <v>712</v>
      </c>
      <c r="V144" s="11">
        <f>'[1]MGN Liner Weekly Avail - 16 wks'!W201+'[1]MGN Liner Weekly Avail - 16 wks'!X201</f>
        <v>0</v>
      </c>
      <c r="W144" s="58">
        <f>'[1]MGN Liner Weekly Avail - 16 wks'!Y201+'[1]MGN Liner Weekly Avail - 16 wks'!Z201+'[1]MGN Liner Weekly Avail - 16 wks'!AA201</f>
        <v>0</v>
      </c>
      <c r="X144" s="56">
        <f t="shared" si="17"/>
        <v>10098</v>
      </c>
      <c r="Y144" s="46"/>
      <c r="Z144" s="41" t="s">
        <v>40</v>
      </c>
      <c r="AA144" s="28">
        <f t="shared" si="19"/>
        <v>17671.5</v>
      </c>
    </row>
    <row r="145" spans="1:27" ht="12.75" x14ac:dyDescent="0.2">
      <c r="A145" s="44" t="s">
        <v>6</v>
      </c>
      <c r="B145" s="1" t="s">
        <v>40</v>
      </c>
      <c r="C145" s="19" t="s">
        <v>162</v>
      </c>
      <c r="D145" s="1">
        <v>72</v>
      </c>
      <c r="E145" s="26">
        <v>0.25</v>
      </c>
      <c r="F145" s="72">
        <v>1.72</v>
      </c>
      <c r="G145" s="72">
        <f t="shared" si="20"/>
        <v>141.84</v>
      </c>
      <c r="H145" s="1" t="s">
        <v>111</v>
      </c>
      <c r="I145" s="31"/>
      <c r="J145" s="31"/>
      <c r="K145" s="11">
        <f t="shared" si="18"/>
        <v>0</v>
      </c>
      <c r="L145" s="31"/>
      <c r="M145" s="11">
        <f>'[1]MGN Liner Weekly Avail - 16 wks'!C202</f>
        <v>0</v>
      </c>
      <c r="N145" s="11">
        <f>'[1]MGN Liner Weekly Avail - 16 wks'!D202+'[1]MGN Liner Weekly Avail - 16 wks'!E202</f>
        <v>0</v>
      </c>
      <c r="O145" s="11">
        <f>'[1]MGN Liner Weekly Avail - 16 wks'!F202+'[1]MGN Liner Weekly Avail - 16 wks'!G202+'[1]MGN Liner Weekly Avail - 16 wks'!H202</f>
        <v>0</v>
      </c>
      <c r="P145" s="11">
        <f>'[1]MGN Liner Weekly Avail - 16 wks'!I202+'[1]MGN Liner Weekly Avail - 16 wks'!J202+'[1]MGN Liner Weekly Avail - 16 wks'!K202</f>
        <v>0</v>
      </c>
      <c r="Q145" s="11">
        <f>'[1]MGN Liner Weekly Avail - 16 wks'!L202+'[1]MGN Liner Weekly Avail - 16 wks'!M202</f>
        <v>0</v>
      </c>
      <c r="R145" s="11">
        <f>'[1]MGN Liner Weekly Avail - 16 wks'!N202+'[1]MGN Liner Weekly Avail - 16 wks'!O202+'[1]MGN Liner Weekly Avail - 16 wks'!P202</f>
        <v>576</v>
      </c>
      <c r="S145" s="11">
        <f>'[1]MGN Liner Weekly Avail - 16 wks'!Q202+'[1]MGN Liner Weekly Avail - 16 wks'!R202</f>
        <v>2000</v>
      </c>
      <c r="T145" s="11">
        <f>'[1]MGN Liner Weekly Avail - 16 wks'!S202+'[1]MGN Liner Weekly Avail - 16 wks'!T202</f>
        <v>0</v>
      </c>
      <c r="U145" s="11">
        <f>'[1]MGN Liner Weekly Avail - 16 wks'!U202+'[1]MGN Liner Weekly Avail - 16 wks'!V202</f>
        <v>2000</v>
      </c>
      <c r="V145" s="11">
        <f>'[1]MGN Liner Weekly Avail - 16 wks'!W202+'[1]MGN Liner Weekly Avail - 16 wks'!X202</f>
        <v>0</v>
      </c>
      <c r="W145" s="58">
        <f>'[1]MGN Liner Weekly Avail - 16 wks'!Y202+'[1]MGN Liner Weekly Avail - 16 wks'!Z202+'[1]MGN Liner Weekly Avail - 16 wks'!AA202</f>
        <v>0</v>
      </c>
      <c r="X145" s="56">
        <f t="shared" si="17"/>
        <v>4576</v>
      </c>
      <c r="Y145" s="46"/>
      <c r="Z145" s="41" t="s">
        <v>40</v>
      </c>
      <c r="AA145" s="28">
        <f t="shared" si="19"/>
        <v>7870.72</v>
      </c>
    </row>
    <row r="146" spans="1:27" ht="12.75" x14ac:dyDescent="0.2">
      <c r="A146" s="44" t="s">
        <v>6</v>
      </c>
      <c r="B146" s="1" t="s">
        <v>40</v>
      </c>
      <c r="C146" s="19" t="s">
        <v>163</v>
      </c>
      <c r="D146" s="1">
        <v>72</v>
      </c>
      <c r="E146" s="26">
        <v>0.18</v>
      </c>
      <c r="F146" s="72">
        <v>1.75</v>
      </c>
      <c r="G146" s="72">
        <f t="shared" si="20"/>
        <v>138.96</v>
      </c>
      <c r="H146" s="1" t="s">
        <v>111</v>
      </c>
      <c r="I146" s="31"/>
      <c r="J146" s="31"/>
      <c r="K146" s="11">
        <f t="shared" si="18"/>
        <v>0</v>
      </c>
      <c r="L146" s="31"/>
      <c r="M146" s="11">
        <f>'[1]MGN Liner Weekly Avail - 16 wks'!C203</f>
        <v>0</v>
      </c>
      <c r="N146" s="11">
        <f>'[1]MGN Liner Weekly Avail - 16 wks'!D203+'[1]MGN Liner Weekly Avail - 16 wks'!E203</f>
        <v>0</v>
      </c>
      <c r="O146" s="11">
        <f>'[1]MGN Liner Weekly Avail - 16 wks'!F203+'[1]MGN Liner Weekly Avail - 16 wks'!G203+'[1]MGN Liner Weekly Avail - 16 wks'!H203</f>
        <v>0</v>
      </c>
      <c r="P146" s="11">
        <v>300</v>
      </c>
      <c r="Q146" s="11">
        <f>'[1]MGN Liner Weekly Avail - 16 wks'!L203+'[1]MGN Liner Weekly Avail - 16 wks'!M203</f>
        <v>150</v>
      </c>
      <c r="R146" s="11">
        <v>4200</v>
      </c>
      <c r="S146" s="11">
        <v>188</v>
      </c>
      <c r="T146" s="11">
        <f>'[1]MGN Liner Weekly Avail - 16 wks'!S203+'[1]MGN Liner Weekly Avail - 16 wks'!T203</f>
        <v>496</v>
      </c>
      <c r="U146" s="11">
        <v>512</v>
      </c>
      <c r="V146" s="11">
        <f>'[1]MGN Liner Weekly Avail - 16 wks'!W203+'[1]MGN Liner Weekly Avail - 16 wks'!X203</f>
        <v>0</v>
      </c>
      <c r="W146" s="58">
        <v>600</v>
      </c>
      <c r="X146" s="56">
        <f t="shared" si="17"/>
        <v>6446</v>
      </c>
      <c r="Y146" s="46"/>
      <c r="Z146" s="41" t="s">
        <v>40</v>
      </c>
      <c r="AA146" s="28">
        <f t="shared" si="19"/>
        <v>11280.5</v>
      </c>
    </row>
    <row r="147" spans="1:27" ht="12.75" x14ac:dyDescent="0.2">
      <c r="A147" s="44" t="s">
        <v>6</v>
      </c>
      <c r="B147" s="1" t="s">
        <v>40</v>
      </c>
      <c r="C147" s="19" t="s">
        <v>164</v>
      </c>
      <c r="D147" s="1">
        <v>72</v>
      </c>
      <c r="E147" s="26">
        <v>0.18</v>
      </c>
      <c r="F147" s="72">
        <v>1.75</v>
      </c>
      <c r="G147" s="72">
        <f t="shared" si="20"/>
        <v>138.96</v>
      </c>
      <c r="H147" s="1" t="s">
        <v>111</v>
      </c>
      <c r="I147" s="31"/>
      <c r="J147" s="31"/>
      <c r="K147" s="11">
        <f t="shared" si="18"/>
        <v>0</v>
      </c>
      <c r="L147" s="31"/>
      <c r="M147" s="11">
        <f>'[1]MGN Liner Weekly Avail - 16 wks'!C204</f>
        <v>0</v>
      </c>
      <c r="N147" s="11">
        <f>'[1]MGN Liner Weekly Avail - 16 wks'!D204+'[1]MGN Liner Weekly Avail - 16 wks'!E204</f>
        <v>0</v>
      </c>
      <c r="O147" s="11">
        <f>'[1]MGN Liner Weekly Avail - 16 wks'!F204+'[1]MGN Liner Weekly Avail - 16 wks'!G204+'[1]MGN Liner Weekly Avail - 16 wks'!H204</f>
        <v>0</v>
      </c>
      <c r="P147" s="11">
        <f>'[1]MGN Liner Weekly Avail - 16 wks'!I204+'[1]MGN Liner Weekly Avail - 16 wks'!J204+'[1]MGN Liner Weekly Avail - 16 wks'!K204</f>
        <v>0</v>
      </c>
      <c r="Q147" s="11">
        <f>'[1]MGN Liner Weekly Avail - 16 wks'!L204+'[1]MGN Liner Weekly Avail - 16 wks'!M204</f>
        <v>1100</v>
      </c>
      <c r="R147" s="11">
        <f>'[1]MGN Liner Weekly Avail - 16 wks'!N204+'[1]MGN Liner Weekly Avail - 16 wks'!O204+'[1]MGN Liner Weekly Avail - 16 wks'!P204</f>
        <v>0</v>
      </c>
      <c r="S147" s="11">
        <f>'[1]MGN Liner Weekly Avail - 16 wks'!Q204+'[1]MGN Liner Weekly Avail - 16 wks'!R204</f>
        <v>0</v>
      </c>
      <c r="T147" s="11">
        <f>'[1]MGN Liner Weekly Avail - 16 wks'!S204+'[1]MGN Liner Weekly Avail - 16 wks'!T204</f>
        <v>0</v>
      </c>
      <c r="U147" s="11">
        <f>'[1]MGN Liner Weekly Avail - 16 wks'!U204+'[1]MGN Liner Weekly Avail - 16 wks'!V204</f>
        <v>0</v>
      </c>
      <c r="V147" s="11">
        <f>'[1]MGN Liner Weekly Avail - 16 wks'!W204+'[1]MGN Liner Weekly Avail - 16 wks'!X204</f>
        <v>0</v>
      </c>
      <c r="W147" s="58">
        <v>1500</v>
      </c>
      <c r="X147" s="56">
        <f t="shared" si="17"/>
        <v>2600</v>
      </c>
      <c r="Y147" s="46"/>
      <c r="Z147" s="41" t="s">
        <v>40</v>
      </c>
      <c r="AA147" s="28">
        <f t="shared" si="19"/>
        <v>4550</v>
      </c>
    </row>
    <row r="148" spans="1:27" ht="12.75" x14ac:dyDescent="0.2">
      <c r="A148" s="44" t="s">
        <v>6</v>
      </c>
      <c r="B148" s="1" t="s">
        <v>40</v>
      </c>
      <c r="C148" s="19" t="s">
        <v>165</v>
      </c>
      <c r="D148" s="1">
        <v>72</v>
      </c>
      <c r="E148" s="26"/>
      <c r="F148" s="72">
        <v>1.74</v>
      </c>
      <c r="G148" s="72">
        <f t="shared" si="20"/>
        <v>125.28</v>
      </c>
      <c r="H148" s="1" t="s">
        <v>111</v>
      </c>
      <c r="I148" s="31"/>
      <c r="J148" s="31"/>
      <c r="K148" s="11">
        <f t="shared" si="18"/>
        <v>0</v>
      </c>
      <c r="L148" s="31"/>
      <c r="M148" s="11">
        <f>'[1]MGN Liner Weekly Avail - 16 wks'!C205</f>
        <v>0</v>
      </c>
      <c r="N148" s="11">
        <f>'[1]MGN Liner Weekly Avail - 16 wks'!D205+'[1]MGN Liner Weekly Avail - 16 wks'!E205</f>
        <v>0</v>
      </c>
      <c r="O148" s="11">
        <f>'[1]MGN Liner Weekly Avail - 16 wks'!F205+'[1]MGN Liner Weekly Avail - 16 wks'!G205+'[1]MGN Liner Weekly Avail - 16 wks'!H205</f>
        <v>0</v>
      </c>
      <c r="P148" s="11">
        <f>'[1]MGN Liner Weekly Avail - 16 wks'!I205+'[1]MGN Liner Weekly Avail - 16 wks'!J205+'[1]MGN Liner Weekly Avail - 16 wks'!K205</f>
        <v>600</v>
      </c>
      <c r="Q148" s="11">
        <f>'[1]MGN Liner Weekly Avail - 16 wks'!L205+'[1]MGN Liner Weekly Avail - 16 wks'!M205</f>
        <v>0</v>
      </c>
      <c r="R148" s="11">
        <v>17000</v>
      </c>
      <c r="S148" s="11">
        <f>'[1]MGN Liner Weekly Avail - 16 wks'!Q205+'[1]MGN Liner Weekly Avail - 16 wks'!R205</f>
        <v>1650</v>
      </c>
      <c r="T148" s="11">
        <f>'[1]MGN Liner Weekly Avail - 16 wks'!S205+'[1]MGN Liner Weekly Avail - 16 wks'!T205</f>
        <v>0</v>
      </c>
      <c r="U148" s="11" t="s">
        <v>118</v>
      </c>
      <c r="V148" s="11">
        <f>'[1]MGN Liner Weekly Avail - 16 wks'!W205+'[1]MGN Liner Weekly Avail - 16 wks'!X205</f>
        <v>6300</v>
      </c>
      <c r="W148" s="58">
        <v>9700</v>
      </c>
      <c r="X148" s="56">
        <f t="shared" si="17"/>
        <v>35250</v>
      </c>
      <c r="Y148" s="46"/>
      <c r="Z148" s="41" t="s">
        <v>40</v>
      </c>
      <c r="AA148" s="28">
        <f t="shared" si="19"/>
        <v>61335</v>
      </c>
    </row>
    <row r="149" spans="1:27" ht="12.75" x14ac:dyDescent="0.2">
      <c r="A149" s="44" t="s">
        <v>6</v>
      </c>
      <c r="B149" s="2" t="s">
        <v>40</v>
      </c>
      <c r="C149" s="9" t="s">
        <v>62</v>
      </c>
      <c r="D149" s="10">
        <v>72</v>
      </c>
      <c r="E149" s="6"/>
      <c r="F149" s="72">
        <v>1.95</v>
      </c>
      <c r="G149" s="72">
        <f t="shared" si="20"/>
        <v>140.4</v>
      </c>
      <c r="H149" s="4" t="s">
        <v>9</v>
      </c>
      <c r="I149" s="5"/>
      <c r="J149" s="11">
        <v>432</v>
      </c>
      <c r="K149" s="11">
        <f t="shared" si="18"/>
        <v>432</v>
      </c>
      <c r="L149" s="11"/>
      <c r="M149" s="11"/>
      <c r="N149" s="11"/>
      <c r="O149" s="11"/>
      <c r="P149" s="11"/>
      <c r="Q149" s="11"/>
      <c r="R149" s="11"/>
      <c r="S149" s="11"/>
      <c r="T149" s="11"/>
      <c r="U149" s="11"/>
      <c r="V149" s="11"/>
      <c r="W149" s="58"/>
      <c r="X149" s="56">
        <f t="shared" si="17"/>
        <v>864</v>
      </c>
      <c r="Y149" s="45" t="s">
        <v>63</v>
      </c>
      <c r="Z149" s="39" t="s">
        <v>40</v>
      </c>
      <c r="AA149" s="7">
        <f>+X149*F149</f>
        <v>1684.8</v>
      </c>
    </row>
    <row r="150" spans="1:27" ht="12.75" x14ac:dyDescent="0.2">
      <c r="A150" s="44" t="s">
        <v>6</v>
      </c>
      <c r="B150" s="1" t="s">
        <v>40</v>
      </c>
      <c r="C150" s="19" t="s">
        <v>166</v>
      </c>
      <c r="D150" s="1">
        <v>72</v>
      </c>
      <c r="E150" s="26"/>
      <c r="F150" s="72">
        <v>1.75</v>
      </c>
      <c r="G150" s="72">
        <f t="shared" si="20"/>
        <v>126</v>
      </c>
      <c r="H150" s="1" t="s">
        <v>111</v>
      </c>
      <c r="I150" s="31"/>
      <c r="J150" s="31"/>
      <c r="K150" s="11">
        <f t="shared" si="18"/>
        <v>0</v>
      </c>
      <c r="L150" s="31"/>
      <c r="M150" s="11">
        <f>'[1]MGN Liner Weekly Avail - 16 wks'!C206</f>
        <v>0</v>
      </c>
      <c r="N150" s="11">
        <f>'[1]MGN Liner Weekly Avail - 16 wks'!D206+'[1]MGN Liner Weekly Avail - 16 wks'!E206</f>
        <v>0</v>
      </c>
      <c r="O150" s="11" t="s">
        <v>118</v>
      </c>
      <c r="P150" s="11">
        <v>100</v>
      </c>
      <c r="Q150" s="11">
        <f>'[1]MGN Liner Weekly Avail - 16 wks'!L206+'[1]MGN Liner Weekly Avail - 16 wks'!M206</f>
        <v>0</v>
      </c>
      <c r="R150" s="11">
        <f>'[1]MGN Liner Weekly Avail - 16 wks'!N206+'[1]MGN Liner Weekly Avail - 16 wks'!O206+'[1]MGN Liner Weekly Avail - 16 wks'!P206</f>
        <v>0</v>
      </c>
      <c r="S150" s="11">
        <f>'[1]MGN Liner Weekly Avail - 16 wks'!Q206+'[1]MGN Liner Weekly Avail - 16 wks'!R206</f>
        <v>0</v>
      </c>
      <c r="T150" s="11">
        <f>'[1]MGN Liner Weekly Avail - 16 wks'!S206+'[1]MGN Liner Weekly Avail - 16 wks'!T206</f>
        <v>0</v>
      </c>
      <c r="U150" s="11">
        <f>'[1]MGN Liner Weekly Avail - 16 wks'!U206+'[1]MGN Liner Weekly Avail - 16 wks'!V206</f>
        <v>0</v>
      </c>
      <c r="V150" s="11">
        <f>'[1]MGN Liner Weekly Avail - 16 wks'!W206+'[1]MGN Liner Weekly Avail - 16 wks'!X206</f>
        <v>0</v>
      </c>
      <c r="W150" s="58" t="s">
        <v>118</v>
      </c>
      <c r="X150" s="56">
        <f t="shared" si="17"/>
        <v>100</v>
      </c>
      <c r="Y150" s="46"/>
      <c r="Z150" s="41" t="s">
        <v>40</v>
      </c>
      <c r="AA150" s="28">
        <f>+F150*X150</f>
        <v>175</v>
      </c>
    </row>
    <row r="151" spans="1:27" ht="12.75" x14ac:dyDescent="0.2">
      <c r="A151" s="44" t="s">
        <v>6</v>
      </c>
      <c r="B151" s="1" t="s">
        <v>40</v>
      </c>
      <c r="C151" s="19" t="s">
        <v>167</v>
      </c>
      <c r="D151" s="1">
        <v>72</v>
      </c>
      <c r="E151" s="26">
        <v>0.18</v>
      </c>
      <c r="F151" s="72">
        <v>1.75</v>
      </c>
      <c r="G151" s="72">
        <f t="shared" si="20"/>
        <v>138.96</v>
      </c>
      <c r="H151" s="1" t="s">
        <v>111</v>
      </c>
      <c r="I151" s="31"/>
      <c r="J151" s="31"/>
      <c r="K151" s="11">
        <f t="shared" si="18"/>
        <v>0</v>
      </c>
      <c r="L151" s="31"/>
      <c r="M151" s="11">
        <f>'[1]MGN Liner Weekly Avail - 16 wks'!C207</f>
        <v>0</v>
      </c>
      <c r="N151" s="11">
        <f>'[1]MGN Liner Weekly Avail - 16 wks'!D207+'[1]MGN Liner Weekly Avail - 16 wks'!E207</f>
        <v>0</v>
      </c>
      <c r="O151" s="11">
        <f>'[1]MGN Liner Weekly Avail - 16 wks'!F207+'[1]MGN Liner Weekly Avail - 16 wks'!G207+'[1]MGN Liner Weekly Avail - 16 wks'!H207</f>
        <v>0</v>
      </c>
      <c r="P151" s="11">
        <v>100</v>
      </c>
      <c r="Q151" s="11">
        <f>'[1]MGN Liner Weekly Avail - 16 wks'!L207+'[1]MGN Liner Weekly Avail - 16 wks'!M207</f>
        <v>0</v>
      </c>
      <c r="R151" s="11">
        <f>'[1]MGN Liner Weekly Avail - 16 wks'!N207+'[1]MGN Liner Weekly Avail - 16 wks'!O207+'[1]MGN Liner Weekly Avail - 16 wks'!P207</f>
        <v>2800</v>
      </c>
      <c r="S151" s="11">
        <f>'[1]MGN Liner Weekly Avail - 16 wks'!Q207+'[1]MGN Liner Weekly Avail - 16 wks'!R207</f>
        <v>0</v>
      </c>
      <c r="T151" s="11">
        <f>'[1]MGN Liner Weekly Avail - 16 wks'!S207+'[1]MGN Liner Weekly Avail - 16 wks'!T207</f>
        <v>640</v>
      </c>
      <c r="U151" s="11">
        <f>'[1]MGN Liner Weekly Avail - 16 wks'!U207+'[1]MGN Liner Weekly Avail - 16 wks'!V207</f>
        <v>784</v>
      </c>
      <c r="V151" s="11">
        <f>'[1]MGN Liner Weekly Avail - 16 wks'!W207+'[1]MGN Liner Weekly Avail - 16 wks'!X207</f>
        <v>0</v>
      </c>
      <c r="W151" s="58">
        <f>'[1]MGN Liner Weekly Avail - 16 wks'!Y207+'[1]MGN Liner Weekly Avail - 16 wks'!Z207+'[1]MGN Liner Weekly Avail - 16 wks'!AA207</f>
        <v>0</v>
      </c>
      <c r="X151" s="56">
        <f t="shared" si="17"/>
        <v>4324</v>
      </c>
      <c r="Y151" s="46"/>
      <c r="Z151" s="41" t="s">
        <v>40</v>
      </c>
      <c r="AA151" s="28">
        <f>+F151*X151</f>
        <v>7567</v>
      </c>
    </row>
    <row r="152" spans="1:27" ht="12.75" x14ac:dyDescent="0.2">
      <c r="A152" s="44" t="s">
        <v>6</v>
      </c>
      <c r="B152" s="1" t="s">
        <v>40</v>
      </c>
      <c r="C152" s="19" t="s">
        <v>168</v>
      </c>
      <c r="D152" s="1">
        <v>72</v>
      </c>
      <c r="E152" s="26">
        <v>0.18</v>
      </c>
      <c r="F152" s="72">
        <v>1.75</v>
      </c>
      <c r="G152" s="72">
        <f t="shared" si="20"/>
        <v>138.96</v>
      </c>
      <c r="H152" s="1" t="s">
        <v>111</v>
      </c>
      <c r="I152" s="29"/>
      <c r="J152" s="29"/>
      <c r="K152" s="11">
        <f t="shared" si="18"/>
        <v>0</v>
      </c>
      <c r="L152" s="31"/>
      <c r="M152" s="11">
        <f>'[1]MGN Liner Weekly Avail - 16 wks'!C208</f>
        <v>0</v>
      </c>
      <c r="N152" s="11">
        <f>'[1]MGN Liner Weekly Avail - 16 wks'!D208+'[1]MGN Liner Weekly Avail - 16 wks'!E208</f>
        <v>0</v>
      </c>
      <c r="O152" s="11" t="s">
        <v>118</v>
      </c>
      <c r="P152" s="11">
        <f>'[1]MGN Liner Weekly Avail - 16 wks'!I208+'[1]MGN Liner Weekly Avail - 16 wks'!J208+'[1]MGN Liner Weekly Avail - 16 wks'!K208</f>
        <v>0</v>
      </c>
      <c r="Q152" s="11">
        <v>100</v>
      </c>
      <c r="R152" s="11">
        <f>'[1]MGN Liner Weekly Avail - 16 wks'!N208+'[1]MGN Liner Weekly Avail - 16 wks'!O208+'[1]MGN Liner Weekly Avail - 16 wks'!P208</f>
        <v>0</v>
      </c>
      <c r="S152" s="11">
        <f>'[1]MGN Liner Weekly Avail - 16 wks'!Q208+'[1]MGN Liner Weekly Avail - 16 wks'!R208</f>
        <v>0</v>
      </c>
      <c r="T152" s="11">
        <f>'[1]MGN Liner Weekly Avail - 16 wks'!S208+'[1]MGN Liner Weekly Avail - 16 wks'!T208</f>
        <v>712</v>
      </c>
      <c r="U152" s="11">
        <f>'[1]MGN Liner Weekly Avail - 16 wks'!U208+'[1]MGN Liner Weekly Avail - 16 wks'!V208</f>
        <v>0</v>
      </c>
      <c r="V152" s="11">
        <f>'[1]MGN Liner Weekly Avail - 16 wks'!W208+'[1]MGN Liner Weekly Avail - 16 wks'!X208</f>
        <v>0</v>
      </c>
      <c r="W152" s="58" t="s">
        <v>118</v>
      </c>
      <c r="X152" s="56">
        <f t="shared" si="17"/>
        <v>812</v>
      </c>
      <c r="Y152" s="46"/>
      <c r="Z152" s="41" t="s">
        <v>40</v>
      </c>
      <c r="AA152" s="28">
        <f>+F152*X152</f>
        <v>1421</v>
      </c>
    </row>
    <row r="153" spans="1:27" ht="12.75" x14ac:dyDescent="0.2">
      <c r="A153" s="44" t="s">
        <v>6</v>
      </c>
      <c r="B153" s="2" t="s">
        <v>40</v>
      </c>
      <c r="C153" s="19" t="s">
        <v>64</v>
      </c>
      <c r="D153" s="10">
        <v>72</v>
      </c>
      <c r="E153" s="6"/>
      <c r="F153" s="72">
        <v>2.0699999999999998</v>
      </c>
      <c r="G153" s="72">
        <f t="shared" si="20"/>
        <v>149.04</v>
      </c>
      <c r="H153" s="4" t="s">
        <v>9</v>
      </c>
      <c r="I153" s="5"/>
      <c r="J153" s="11">
        <v>648</v>
      </c>
      <c r="K153" s="11">
        <f t="shared" si="18"/>
        <v>648</v>
      </c>
      <c r="L153" s="96">
        <v>0</v>
      </c>
      <c r="M153" s="11">
        <v>0</v>
      </c>
      <c r="N153" s="11">
        <v>6480</v>
      </c>
      <c r="O153" s="11">
        <v>0</v>
      </c>
      <c r="P153" s="11">
        <v>0</v>
      </c>
      <c r="Q153" s="11">
        <v>0</v>
      </c>
      <c r="R153" s="11">
        <v>0</v>
      </c>
      <c r="S153" s="11">
        <v>0</v>
      </c>
      <c r="T153" s="11">
        <v>5040</v>
      </c>
      <c r="U153" s="11">
        <v>0</v>
      </c>
      <c r="V153" s="11">
        <v>0</v>
      </c>
      <c r="W153" s="58">
        <v>0</v>
      </c>
      <c r="X153" s="56">
        <f t="shared" si="17"/>
        <v>12816</v>
      </c>
      <c r="Y153" s="45" t="s">
        <v>57</v>
      </c>
      <c r="Z153" s="39" t="s">
        <v>40</v>
      </c>
      <c r="AA153" s="7">
        <f t="shared" ref="AA153:AA164" si="21">+X153*F153</f>
        <v>26529.119999999999</v>
      </c>
    </row>
    <row r="154" spans="1:27" ht="12.75" x14ac:dyDescent="0.2">
      <c r="A154" s="44" t="s">
        <v>6</v>
      </c>
      <c r="B154" s="2" t="s">
        <v>40</v>
      </c>
      <c r="C154" s="19" t="s">
        <v>65</v>
      </c>
      <c r="D154" s="10">
        <v>72</v>
      </c>
      <c r="E154" s="6"/>
      <c r="F154" s="72">
        <v>2.0699999999999998</v>
      </c>
      <c r="G154" s="72">
        <f t="shared" si="20"/>
        <v>149.04</v>
      </c>
      <c r="H154" s="4" t="s">
        <v>9</v>
      </c>
      <c r="I154" s="5"/>
      <c r="J154" s="11">
        <v>648</v>
      </c>
      <c r="K154" s="11">
        <f t="shared" si="18"/>
        <v>648</v>
      </c>
      <c r="L154" s="96">
        <v>0</v>
      </c>
      <c r="M154" s="11">
        <v>0</v>
      </c>
      <c r="N154" s="11">
        <v>7200</v>
      </c>
      <c r="O154" s="11">
        <v>0</v>
      </c>
      <c r="P154" s="11">
        <v>0</v>
      </c>
      <c r="Q154" s="11">
        <v>0</v>
      </c>
      <c r="R154" s="11">
        <v>0</v>
      </c>
      <c r="S154" s="11">
        <v>0</v>
      </c>
      <c r="T154" s="11">
        <v>5040</v>
      </c>
      <c r="U154" s="11">
        <v>0</v>
      </c>
      <c r="V154" s="11">
        <v>0</v>
      </c>
      <c r="W154" s="58">
        <v>0</v>
      </c>
      <c r="X154" s="56">
        <f t="shared" si="17"/>
        <v>13536</v>
      </c>
      <c r="Y154" s="45" t="s">
        <v>57</v>
      </c>
      <c r="Z154" s="39" t="s">
        <v>40</v>
      </c>
      <c r="AA154" s="7">
        <f t="shared" si="21"/>
        <v>28019.519999999997</v>
      </c>
    </row>
    <row r="155" spans="1:27" ht="12.75" x14ac:dyDescent="0.2">
      <c r="A155" s="44" t="s">
        <v>6</v>
      </c>
      <c r="B155" s="2" t="s">
        <v>40</v>
      </c>
      <c r="C155" s="19" t="s">
        <v>66</v>
      </c>
      <c r="D155" s="10">
        <v>72</v>
      </c>
      <c r="E155" s="6"/>
      <c r="F155" s="72">
        <v>2.0699999999999998</v>
      </c>
      <c r="G155" s="72">
        <f t="shared" si="20"/>
        <v>149.04</v>
      </c>
      <c r="H155" s="4" t="s">
        <v>9</v>
      </c>
      <c r="I155" s="5"/>
      <c r="J155" s="11">
        <v>648</v>
      </c>
      <c r="K155" s="11">
        <f t="shared" si="18"/>
        <v>648</v>
      </c>
      <c r="L155" s="96">
        <v>0</v>
      </c>
      <c r="M155" s="11">
        <v>0</v>
      </c>
      <c r="N155" s="11">
        <v>5760</v>
      </c>
      <c r="O155" s="11">
        <v>0</v>
      </c>
      <c r="P155" s="11">
        <v>0</v>
      </c>
      <c r="Q155" s="11">
        <v>0</v>
      </c>
      <c r="R155" s="11">
        <v>0</v>
      </c>
      <c r="S155" s="11">
        <v>0</v>
      </c>
      <c r="T155" s="11">
        <v>5040</v>
      </c>
      <c r="U155" s="11">
        <v>0</v>
      </c>
      <c r="V155" s="11">
        <v>0</v>
      </c>
      <c r="W155" s="58">
        <v>0</v>
      </c>
      <c r="X155" s="56">
        <f t="shared" ref="X155:X186" si="22">SUM(I155:W155)</f>
        <v>12096</v>
      </c>
      <c r="Y155" s="45" t="s">
        <v>57</v>
      </c>
      <c r="Z155" s="39" t="s">
        <v>40</v>
      </c>
      <c r="AA155" s="7">
        <f t="shared" si="21"/>
        <v>25038.719999999998</v>
      </c>
    </row>
    <row r="156" spans="1:27" ht="12.75" x14ac:dyDescent="0.2">
      <c r="A156" s="44" t="s">
        <v>6</v>
      </c>
      <c r="B156" s="2" t="s">
        <v>40</v>
      </c>
      <c r="C156" s="19" t="s">
        <v>67</v>
      </c>
      <c r="D156" s="10">
        <v>72</v>
      </c>
      <c r="E156" s="6"/>
      <c r="F156" s="72">
        <v>2.0699999999999998</v>
      </c>
      <c r="G156" s="72">
        <f t="shared" si="20"/>
        <v>149.04</v>
      </c>
      <c r="H156" s="4" t="s">
        <v>9</v>
      </c>
      <c r="I156" s="5"/>
      <c r="J156" s="11">
        <v>648</v>
      </c>
      <c r="K156" s="11">
        <f t="shared" si="18"/>
        <v>648</v>
      </c>
      <c r="L156" s="96">
        <v>0</v>
      </c>
      <c r="M156" s="11">
        <v>0</v>
      </c>
      <c r="N156" s="11">
        <v>6480</v>
      </c>
      <c r="O156" s="11">
        <v>0</v>
      </c>
      <c r="P156" s="11">
        <v>0</v>
      </c>
      <c r="Q156" s="11">
        <v>0</v>
      </c>
      <c r="R156" s="11">
        <v>0</v>
      </c>
      <c r="S156" s="11">
        <v>0</v>
      </c>
      <c r="T156" s="11">
        <v>5040</v>
      </c>
      <c r="U156" s="11">
        <v>0</v>
      </c>
      <c r="V156" s="11">
        <v>0</v>
      </c>
      <c r="W156" s="58">
        <v>0</v>
      </c>
      <c r="X156" s="56">
        <f t="shared" si="22"/>
        <v>12816</v>
      </c>
      <c r="Y156" s="45" t="s">
        <v>57</v>
      </c>
      <c r="Z156" s="39" t="s">
        <v>40</v>
      </c>
      <c r="AA156" s="7">
        <f t="shared" si="21"/>
        <v>26529.119999999999</v>
      </c>
    </row>
    <row r="157" spans="1:27" ht="12.75" x14ac:dyDescent="0.2">
      <c r="A157" s="44" t="s">
        <v>6</v>
      </c>
      <c r="B157" s="2" t="s">
        <v>40</v>
      </c>
      <c r="C157" s="22" t="s">
        <v>68</v>
      </c>
      <c r="D157" s="10">
        <v>72</v>
      </c>
      <c r="E157" s="6"/>
      <c r="F157" s="72">
        <v>2.0699999999999998</v>
      </c>
      <c r="G157" s="72">
        <f t="shared" si="20"/>
        <v>149.04</v>
      </c>
      <c r="H157" s="4" t="s">
        <v>9</v>
      </c>
      <c r="I157" s="5"/>
      <c r="J157" s="11">
        <v>648</v>
      </c>
      <c r="K157" s="11">
        <f t="shared" si="18"/>
        <v>648</v>
      </c>
      <c r="L157" s="96">
        <v>0</v>
      </c>
      <c r="M157" s="11">
        <v>0</v>
      </c>
      <c r="N157" s="11">
        <v>5760</v>
      </c>
      <c r="O157" s="11">
        <v>0</v>
      </c>
      <c r="P157" s="11">
        <v>0</v>
      </c>
      <c r="Q157" s="11">
        <v>0</v>
      </c>
      <c r="R157" s="11">
        <v>0</v>
      </c>
      <c r="S157" s="11">
        <v>0</v>
      </c>
      <c r="T157" s="11">
        <v>5040</v>
      </c>
      <c r="U157" s="11">
        <v>0</v>
      </c>
      <c r="V157" s="11">
        <v>0</v>
      </c>
      <c r="W157" s="58">
        <v>0</v>
      </c>
      <c r="X157" s="56">
        <f t="shared" si="22"/>
        <v>12096</v>
      </c>
      <c r="Y157" s="45" t="s">
        <v>57</v>
      </c>
      <c r="Z157" s="39" t="s">
        <v>40</v>
      </c>
      <c r="AA157" s="7">
        <f t="shared" si="21"/>
        <v>25038.719999999998</v>
      </c>
    </row>
    <row r="158" spans="1:27" ht="12.75" x14ac:dyDescent="0.2">
      <c r="A158" s="44" t="s">
        <v>6</v>
      </c>
      <c r="B158" s="2" t="s">
        <v>40</v>
      </c>
      <c r="C158" s="23" t="s">
        <v>69</v>
      </c>
      <c r="D158" s="10">
        <v>72</v>
      </c>
      <c r="E158" s="6"/>
      <c r="F158" s="72">
        <v>2.0699999999999998</v>
      </c>
      <c r="G158" s="72">
        <f t="shared" si="20"/>
        <v>149.04</v>
      </c>
      <c r="H158" s="4" t="s">
        <v>9</v>
      </c>
      <c r="I158" s="5"/>
      <c r="J158" s="11">
        <v>648</v>
      </c>
      <c r="K158" s="11">
        <f t="shared" si="18"/>
        <v>648</v>
      </c>
      <c r="L158" s="96">
        <v>0</v>
      </c>
      <c r="M158" s="11">
        <v>0</v>
      </c>
      <c r="N158" s="11">
        <v>6480</v>
      </c>
      <c r="O158" s="11">
        <v>0</v>
      </c>
      <c r="P158" s="11">
        <v>0</v>
      </c>
      <c r="Q158" s="11">
        <v>0</v>
      </c>
      <c r="R158" s="11">
        <v>0</v>
      </c>
      <c r="S158" s="11">
        <v>0</v>
      </c>
      <c r="T158" s="11">
        <v>5040</v>
      </c>
      <c r="U158" s="11">
        <v>0</v>
      </c>
      <c r="V158" s="11">
        <v>0</v>
      </c>
      <c r="W158" s="58">
        <v>0</v>
      </c>
      <c r="X158" s="56">
        <f t="shared" si="22"/>
        <v>12816</v>
      </c>
      <c r="Y158" s="45" t="s">
        <v>57</v>
      </c>
      <c r="Z158" s="39" t="s">
        <v>40</v>
      </c>
      <c r="AA158" s="7">
        <f t="shared" si="21"/>
        <v>26529.119999999999</v>
      </c>
    </row>
    <row r="159" spans="1:27" ht="12.75" x14ac:dyDescent="0.2">
      <c r="A159" s="44" t="s">
        <v>6</v>
      </c>
      <c r="B159" s="2" t="s">
        <v>40</v>
      </c>
      <c r="C159" s="22" t="s">
        <v>70</v>
      </c>
      <c r="D159" s="10">
        <v>72</v>
      </c>
      <c r="E159" s="6"/>
      <c r="F159" s="72">
        <v>2.0699999999999998</v>
      </c>
      <c r="G159" s="72">
        <f t="shared" si="20"/>
        <v>149.04</v>
      </c>
      <c r="H159" s="4" t="s">
        <v>9</v>
      </c>
      <c r="I159" s="5"/>
      <c r="J159" s="11">
        <v>648</v>
      </c>
      <c r="K159" s="11">
        <f t="shared" si="18"/>
        <v>648</v>
      </c>
      <c r="L159" s="96">
        <v>0</v>
      </c>
      <c r="M159" s="11">
        <v>0</v>
      </c>
      <c r="N159" s="11">
        <v>5400</v>
      </c>
      <c r="O159" s="11">
        <v>0</v>
      </c>
      <c r="P159" s="11">
        <v>0</v>
      </c>
      <c r="Q159" s="11">
        <v>0</v>
      </c>
      <c r="R159" s="11">
        <v>0</v>
      </c>
      <c r="S159" s="11">
        <v>0</v>
      </c>
      <c r="T159" s="11">
        <v>5040</v>
      </c>
      <c r="U159" s="11">
        <v>0</v>
      </c>
      <c r="V159" s="11">
        <v>0</v>
      </c>
      <c r="W159" s="58">
        <v>0</v>
      </c>
      <c r="X159" s="56">
        <f t="shared" si="22"/>
        <v>11736</v>
      </c>
      <c r="Y159" s="45" t="s">
        <v>57</v>
      </c>
      <c r="Z159" s="39" t="s">
        <v>40</v>
      </c>
      <c r="AA159" s="7">
        <f t="shared" si="21"/>
        <v>24293.519999999997</v>
      </c>
    </row>
    <row r="160" spans="1:27" ht="12.75" x14ac:dyDescent="0.2">
      <c r="A160" s="44" t="s">
        <v>6</v>
      </c>
      <c r="B160" s="2" t="s">
        <v>40</v>
      </c>
      <c r="C160" s="22" t="s">
        <v>71</v>
      </c>
      <c r="D160" s="10">
        <v>72</v>
      </c>
      <c r="E160" s="6"/>
      <c r="F160" s="72">
        <v>2.0699999999999998</v>
      </c>
      <c r="G160" s="72">
        <f t="shared" si="20"/>
        <v>149.04</v>
      </c>
      <c r="H160" s="4" t="s">
        <v>9</v>
      </c>
      <c r="I160" s="5"/>
      <c r="J160" s="11">
        <v>648</v>
      </c>
      <c r="K160" s="11">
        <f t="shared" si="18"/>
        <v>648</v>
      </c>
      <c r="L160" s="96">
        <v>0</v>
      </c>
      <c r="M160" s="11">
        <v>0</v>
      </c>
      <c r="N160" s="11">
        <v>5400</v>
      </c>
      <c r="O160" s="11">
        <v>0</v>
      </c>
      <c r="P160" s="11">
        <v>0</v>
      </c>
      <c r="Q160" s="11">
        <v>0</v>
      </c>
      <c r="R160" s="11">
        <v>0</v>
      </c>
      <c r="S160" s="11">
        <v>0</v>
      </c>
      <c r="T160" s="11">
        <v>5040</v>
      </c>
      <c r="U160" s="11">
        <v>0</v>
      </c>
      <c r="V160" s="11">
        <v>0</v>
      </c>
      <c r="W160" s="58">
        <v>0</v>
      </c>
      <c r="X160" s="56">
        <f t="shared" si="22"/>
        <v>11736</v>
      </c>
      <c r="Y160" s="45" t="s">
        <v>57</v>
      </c>
      <c r="Z160" s="39" t="s">
        <v>40</v>
      </c>
      <c r="AA160" s="7">
        <f t="shared" si="21"/>
        <v>24293.519999999997</v>
      </c>
    </row>
    <row r="161" spans="1:27" ht="12.75" x14ac:dyDescent="0.2">
      <c r="A161" s="44" t="s">
        <v>6</v>
      </c>
      <c r="B161" s="2" t="s">
        <v>40</v>
      </c>
      <c r="C161" s="22" t="s">
        <v>72</v>
      </c>
      <c r="D161" s="10">
        <v>72</v>
      </c>
      <c r="E161" s="6"/>
      <c r="F161" s="72">
        <v>2.0699999999999998</v>
      </c>
      <c r="G161" s="72">
        <f t="shared" si="20"/>
        <v>149.04</v>
      </c>
      <c r="H161" s="4" t="s">
        <v>9</v>
      </c>
      <c r="I161" s="5"/>
      <c r="J161" s="11">
        <v>648</v>
      </c>
      <c r="K161" s="11">
        <f t="shared" si="18"/>
        <v>648</v>
      </c>
      <c r="L161" s="96">
        <v>0</v>
      </c>
      <c r="M161" s="11">
        <v>0</v>
      </c>
      <c r="N161" s="11">
        <v>5400</v>
      </c>
      <c r="O161" s="11">
        <v>0</v>
      </c>
      <c r="P161" s="11">
        <v>0</v>
      </c>
      <c r="Q161" s="11">
        <v>0</v>
      </c>
      <c r="R161" s="11">
        <v>0</v>
      </c>
      <c r="S161" s="11">
        <v>0</v>
      </c>
      <c r="T161" s="11">
        <v>5040</v>
      </c>
      <c r="U161" s="11">
        <v>0</v>
      </c>
      <c r="V161" s="11">
        <v>0</v>
      </c>
      <c r="W161" s="58">
        <v>0</v>
      </c>
      <c r="X161" s="56">
        <f t="shared" si="22"/>
        <v>11736</v>
      </c>
      <c r="Y161" s="45" t="s">
        <v>57</v>
      </c>
      <c r="Z161" s="39" t="s">
        <v>40</v>
      </c>
      <c r="AA161" s="7">
        <f t="shared" si="21"/>
        <v>24293.519999999997</v>
      </c>
    </row>
    <row r="162" spans="1:27" ht="12.75" x14ac:dyDescent="0.2">
      <c r="A162" s="44" t="s">
        <v>6</v>
      </c>
      <c r="B162" s="2" t="s">
        <v>40</v>
      </c>
      <c r="C162" s="22" t="s">
        <v>73</v>
      </c>
      <c r="D162" s="10">
        <v>72</v>
      </c>
      <c r="E162" s="6"/>
      <c r="F162" s="72">
        <v>2.0699999999999998</v>
      </c>
      <c r="G162" s="72">
        <f t="shared" si="20"/>
        <v>149.04</v>
      </c>
      <c r="H162" s="4" t="s">
        <v>9</v>
      </c>
      <c r="I162" s="5"/>
      <c r="J162" s="11">
        <v>648</v>
      </c>
      <c r="K162" s="11">
        <f t="shared" si="18"/>
        <v>648</v>
      </c>
      <c r="L162" s="96">
        <v>0</v>
      </c>
      <c r="M162" s="11">
        <v>0</v>
      </c>
      <c r="N162" s="11">
        <v>7200</v>
      </c>
      <c r="O162" s="11">
        <v>0</v>
      </c>
      <c r="P162" s="11">
        <v>0</v>
      </c>
      <c r="Q162" s="11">
        <v>0</v>
      </c>
      <c r="R162" s="11">
        <v>0</v>
      </c>
      <c r="S162" s="11">
        <v>0</v>
      </c>
      <c r="T162" s="11">
        <v>5040</v>
      </c>
      <c r="U162" s="11">
        <v>0</v>
      </c>
      <c r="V162" s="11">
        <v>0</v>
      </c>
      <c r="W162" s="58">
        <v>0</v>
      </c>
      <c r="X162" s="56">
        <f t="shared" si="22"/>
        <v>13536</v>
      </c>
      <c r="Y162" s="45" t="s">
        <v>57</v>
      </c>
      <c r="Z162" s="39" t="s">
        <v>40</v>
      </c>
      <c r="AA162" s="7">
        <f t="shared" si="21"/>
        <v>28019.519999999997</v>
      </c>
    </row>
    <row r="163" spans="1:27" ht="12.75" x14ac:dyDescent="0.2">
      <c r="A163" s="44" t="s">
        <v>6</v>
      </c>
      <c r="B163" s="2" t="s">
        <v>40</v>
      </c>
      <c r="C163" s="22" t="s">
        <v>74</v>
      </c>
      <c r="D163" s="10">
        <v>72</v>
      </c>
      <c r="E163" s="6"/>
      <c r="F163" s="72">
        <v>2.0699999999999998</v>
      </c>
      <c r="G163" s="72">
        <f t="shared" si="20"/>
        <v>149.04</v>
      </c>
      <c r="H163" s="4" t="s">
        <v>9</v>
      </c>
      <c r="I163" s="5"/>
      <c r="J163" s="11">
        <v>648</v>
      </c>
      <c r="K163" s="11">
        <f t="shared" si="18"/>
        <v>648</v>
      </c>
      <c r="L163" s="96">
        <v>0</v>
      </c>
      <c r="M163" s="11">
        <v>0</v>
      </c>
      <c r="N163" s="11">
        <v>5400</v>
      </c>
      <c r="O163" s="11">
        <v>0</v>
      </c>
      <c r="P163" s="11">
        <v>0</v>
      </c>
      <c r="Q163" s="11">
        <v>0</v>
      </c>
      <c r="R163" s="11">
        <v>0</v>
      </c>
      <c r="S163" s="11">
        <v>0</v>
      </c>
      <c r="T163" s="11">
        <v>5040</v>
      </c>
      <c r="U163" s="11">
        <v>0</v>
      </c>
      <c r="V163" s="11">
        <v>0</v>
      </c>
      <c r="W163" s="58">
        <v>0</v>
      </c>
      <c r="X163" s="56">
        <f t="shared" si="22"/>
        <v>11736</v>
      </c>
      <c r="Y163" s="45" t="s">
        <v>57</v>
      </c>
      <c r="Z163" s="39" t="s">
        <v>40</v>
      </c>
      <c r="AA163" s="7">
        <f t="shared" si="21"/>
        <v>24293.519999999997</v>
      </c>
    </row>
    <row r="164" spans="1:27" ht="12.75" x14ac:dyDescent="0.2">
      <c r="A164" s="44" t="s">
        <v>6</v>
      </c>
      <c r="B164" s="2" t="s">
        <v>44</v>
      </c>
      <c r="C164" s="9" t="s">
        <v>75</v>
      </c>
      <c r="D164" s="10">
        <v>72</v>
      </c>
      <c r="E164" s="6"/>
      <c r="F164" s="72">
        <v>1.25</v>
      </c>
      <c r="G164" s="72">
        <f t="shared" si="20"/>
        <v>90</v>
      </c>
      <c r="H164" s="4" t="s">
        <v>9</v>
      </c>
      <c r="I164" s="5"/>
      <c r="J164" s="11"/>
      <c r="K164" s="11"/>
      <c r="L164" s="11">
        <v>2016</v>
      </c>
      <c r="M164" s="11"/>
      <c r="N164" s="11"/>
      <c r="O164" s="11">
        <v>10000</v>
      </c>
      <c r="P164" s="11">
        <v>10000</v>
      </c>
      <c r="Q164" s="11">
        <v>10000</v>
      </c>
      <c r="R164" s="11">
        <v>5000</v>
      </c>
      <c r="S164" s="11">
        <v>5000</v>
      </c>
      <c r="T164" s="11">
        <v>10000</v>
      </c>
      <c r="U164" s="11">
        <v>10000</v>
      </c>
      <c r="V164" s="11">
        <v>10000</v>
      </c>
      <c r="W164" s="58">
        <v>10000</v>
      </c>
      <c r="X164" s="56">
        <f t="shared" si="22"/>
        <v>82016</v>
      </c>
      <c r="Y164" s="45" t="s">
        <v>76</v>
      </c>
      <c r="Z164" s="39" t="s">
        <v>44</v>
      </c>
      <c r="AA164" s="7">
        <f t="shared" si="21"/>
        <v>102520</v>
      </c>
    </row>
    <row r="165" spans="1:27" ht="12.75" x14ac:dyDescent="0.2">
      <c r="A165" s="44" t="s">
        <v>6</v>
      </c>
      <c r="B165" s="1" t="s">
        <v>40</v>
      </c>
      <c r="C165" s="19" t="s">
        <v>169</v>
      </c>
      <c r="D165" s="1">
        <v>72</v>
      </c>
      <c r="E165" s="26"/>
      <c r="F165" s="72">
        <v>1.8</v>
      </c>
      <c r="G165" s="72">
        <f t="shared" si="20"/>
        <v>129.6</v>
      </c>
      <c r="H165" s="1" t="s">
        <v>111</v>
      </c>
      <c r="I165" s="29"/>
      <c r="J165" s="29"/>
      <c r="K165" s="29"/>
      <c r="L165" s="29"/>
      <c r="M165" s="11">
        <f>'[1]MGN Liner Weekly Avail - 16 wks'!C213</f>
        <v>0</v>
      </c>
      <c r="N165" s="11">
        <f>'[1]MGN Liner Weekly Avail - 16 wks'!D213+'[1]MGN Liner Weekly Avail - 16 wks'!E213</f>
        <v>0</v>
      </c>
      <c r="O165" s="11">
        <f>'[1]MGN Liner Weekly Avail - 16 wks'!F213+'[1]MGN Liner Weekly Avail - 16 wks'!G213+'[1]MGN Liner Weekly Avail - 16 wks'!H213</f>
        <v>100</v>
      </c>
      <c r="P165" s="11">
        <f>'[1]MGN Liner Weekly Avail - 16 wks'!I213+'[1]MGN Liner Weekly Avail - 16 wks'!J213+'[1]MGN Liner Weekly Avail - 16 wks'!K213</f>
        <v>0</v>
      </c>
      <c r="Q165" s="11">
        <f>'[1]MGN Liner Weekly Avail - 16 wks'!L213+'[1]MGN Liner Weekly Avail - 16 wks'!M213</f>
        <v>0</v>
      </c>
      <c r="R165" s="11">
        <f>'[1]MGN Liner Weekly Avail - 16 wks'!N213+'[1]MGN Liner Weekly Avail - 16 wks'!O213+'[1]MGN Liner Weekly Avail - 16 wks'!P213</f>
        <v>0</v>
      </c>
      <c r="S165" s="11">
        <f>'[1]MGN Liner Weekly Avail - 16 wks'!Q213+'[1]MGN Liner Weekly Avail - 16 wks'!R213</f>
        <v>0</v>
      </c>
      <c r="T165" s="11">
        <f>'[1]MGN Liner Weekly Avail - 16 wks'!S213+'[1]MGN Liner Weekly Avail - 16 wks'!T213</f>
        <v>0</v>
      </c>
      <c r="U165" s="11">
        <f>'[1]MGN Liner Weekly Avail - 16 wks'!U213+'[1]MGN Liner Weekly Avail - 16 wks'!V213</f>
        <v>0</v>
      </c>
      <c r="V165" s="11">
        <f>'[1]MGN Liner Weekly Avail - 16 wks'!W213+'[1]MGN Liner Weekly Avail - 16 wks'!X213</f>
        <v>0</v>
      </c>
      <c r="W165" s="58">
        <f>'[1]MGN Liner Weekly Avail - 16 wks'!Y213+'[1]MGN Liner Weekly Avail - 16 wks'!Z213+'[1]MGN Liner Weekly Avail - 16 wks'!AA213</f>
        <v>0</v>
      </c>
      <c r="X165" s="56">
        <f t="shared" si="22"/>
        <v>100</v>
      </c>
      <c r="Y165" s="46"/>
      <c r="Z165" s="41" t="s">
        <v>40</v>
      </c>
      <c r="AA165" s="28">
        <f>+F165*X165</f>
        <v>180</v>
      </c>
    </row>
    <row r="166" spans="1:27" ht="12.75" x14ac:dyDescent="0.2">
      <c r="A166" s="44" t="s">
        <v>6</v>
      </c>
      <c r="B166" s="1" t="s">
        <v>40</v>
      </c>
      <c r="C166" s="19" t="s">
        <v>170</v>
      </c>
      <c r="D166" s="1">
        <v>72</v>
      </c>
      <c r="E166" s="26"/>
      <c r="F166" s="72">
        <v>1.8</v>
      </c>
      <c r="G166" s="72">
        <f t="shared" si="20"/>
        <v>129.6</v>
      </c>
      <c r="H166" s="1" t="s">
        <v>111</v>
      </c>
      <c r="I166" s="29"/>
      <c r="J166" s="29"/>
      <c r="K166" s="29"/>
      <c r="L166" s="29"/>
      <c r="M166" s="11">
        <f>'[1]MGN Liner Weekly Avail - 16 wks'!C214</f>
        <v>0</v>
      </c>
      <c r="N166" s="11">
        <f>'[1]MGN Liner Weekly Avail - 16 wks'!D214+'[1]MGN Liner Weekly Avail - 16 wks'!E214</f>
        <v>0</v>
      </c>
      <c r="O166" s="11">
        <f>'[1]MGN Liner Weekly Avail - 16 wks'!F214+'[1]MGN Liner Weekly Avail - 16 wks'!G214+'[1]MGN Liner Weekly Avail - 16 wks'!H214</f>
        <v>100</v>
      </c>
      <c r="P166" s="11">
        <f>'[1]MGN Liner Weekly Avail - 16 wks'!I214+'[1]MGN Liner Weekly Avail - 16 wks'!J214+'[1]MGN Liner Weekly Avail - 16 wks'!K214</f>
        <v>0</v>
      </c>
      <c r="Q166" s="11">
        <f>'[1]MGN Liner Weekly Avail - 16 wks'!L214+'[1]MGN Liner Weekly Avail - 16 wks'!M214</f>
        <v>0</v>
      </c>
      <c r="R166" s="11">
        <f>'[1]MGN Liner Weekly Avail - 16 wks'!N214+'[1]MGN Liner Weekly Avail - 16 wks'!O214+'[1]MGN Liner Weekly Avail - 16 wks'!P214</f>
        <v>0</v>
      </c>
      <c r="S166" s="11">
        <f>'[1]MGN Liner Weekly Avail - 16 wks'!Q214+'[1]MGN Liner Weekly Avail - 16 wks'!R214</f>
        <v>0</v>
      </c>
      <c r="T166" s="11">
        <f>'[1]MGN Liner Weekly Avail - 16 wks'!S214+'[1]MGN Liner Weekly Avail - 16 wks'!T214</f>
        <v>0</v>
      </c>
      <c r="U166" s="11">
        <f>'[1]MGN Liner Weekly Avail - 16 wks'!U214+'[1]MGN Liner Weekly Avail - 16 wks'!V214</f>
        <v>0</v>
      </c>
      <c r="V166" s="11">
        <f>'[1]MGN Liner Weekly Avail - 16 wks'!W214+'[1]MGN Liner Weekly Avail - 16 wks'!X214</f>
        <v>0</v>
      </c>
      <c r="W166" s="58">
        <f>'[1]MGN Liner Weekly Avail - 16 wks'!Y214+'[1]MGN Liner Weekly Avail - 16 wks'!Z214+'[1]MGN Liner Weekly Avail - 16 wks'!AA214</f>
        <v>0</v>
      </c>
      <c r="X166" s="56">
        <f t="shared" si="22"/>
        <v>100</v>
      </c>
      <c r="Y166" s="46"/>
      <c r="Z166" s="41" t="s">
        <v>40</v>
      </c>
      <c r="AA166" s="28">
        <f>+F166*X166</f>
        <v>180</v>
      </c>
    </row>
    <row r="167" spans="1:27" ht="12.75" x14ac:dyDescent="0.2">
      <c r="A167" s="44" t="s">
        <v>6</v>
      </c>
      <c r="B167" s="1" t="s">
        <v>40</v>
      </c>
      <c r="C167" s="19" t="s">
        <v>171</v>
      </c>
      <c r="D167" s="1">
        <v>72</v>
      </c>
      <c r="E167" s="26"/>
      <c r="F167" s="72">
        <v>1.8</v>
      </c>
      <c r="G167" s="72">
        <f t="shared" si="20"/>
        <v>129.6</v>
      </c>
      <c r="H167" s="1" t="s">
        <v>111</v>
      </c>
      <c r="I167" s="29"/>
      <c r="J167" s="29"/>
      <c r="K167" s="29"/>
      <c r="L167" s="29"/>
      <c r="M167" s="11">
        <f>'[1]MGN Liner Weekly Avail - 16 wks'!C215</f>
        <v>0</v>
      </c>
      <c r="N167" s="11">
        <f>'[1]MGN Liner Weekly Avail - 16 wks'!D215+'[1]MGN Liner Weekly Avail - 16 wks'!E215</f>
        <v>0</v>
      </c>
      <c r="O167" s="11">
        <f>'[1]MGN Liner Weekly Avail - 16 wks'!F215+'[1]MGN Liner Weekly Avail - 16 wks'!G215+'[1]MGN Liner Weekly Avail - 16 wks'!H215</f>
        <v>0</v>
      </c>
      <c r="P167" s="11">
        <f>'[1]MGN Liner Weekly Avail - 16 wks'!I215+'[1]MGN Liner Weekly Avail - 16 wks'!J215+'[1]MGN Liner Weekly Avail - 16 wks'!K215</f>
        <v>0</v>
      </c>
      <c r="Q167" s="11">
        <f>'[1]MGN Liner Weekly Avail - 16 wks'!L215+'[1]MGN Liner Weekly Avail - 16 wks'!M215</f>
        <v>0</v>
      </c>
      <c r="R167" s="11">
        <f>'[1]MGN Liner Weekly Avail - 16 wks'!N215+'[1]MGN Liner Weekly Avail - 16 wks'!O215+'[1]MGN Liner Weekly Avail - 16 wks'!P215</f>
        <v>0</v>
      </c>
      <c r="S167" s="11">
        <f>'[1]MGN Liner Weekly Avail - 16 wks'!Q215+'[1]MGN Liner Weekly Avail - 16 wks'!R215</f>
        <v>0</v>
      </c>
      <c r="T167" s="11">
        <f>'[1]MGN Liner Weekly Avail - 16 wks'!S215+'[1]MGN Liner Weekly Avail - 16 wks'!T215</f>
        <v>0</v>
      </c>
      <c r="U167" s="11">
        <f>'[1]MGN Liner Weekly Avail - 16 wks'!U215+'[1]MGN Liner Weekly Avail - 16 wks'!V215</f>
        <v>0</v>
      </c>
      <c r="V167" s="11">
        <f>'[1]MGN Liner Weekly Avail - 16 wks'!W215+'[1]MGN Liner Weekly Avail - 16 wks'!X215</f>
        <v>500</v>
      </c>
      <c r="W167" s="58">
        <f>'[1]MGN Liner Weekly Avail - 16 wks'!Y215+'[1]MGN Liner Weekly Avail - 16 wks'!Z215+'[1]MGN Liner Weekly Avail - 16 wks'!AA215</f>
        <v>0</v>
      </c>
      <c r="X167" s="56">
        <f t="shared" si="22"/>
        <v>500</v>
      </c>
      <c r="Y167" s="46"/>
      <c r="Z167" s="41" t="s">
        <v>40</v>
      </c>
      <c r="AA167" s="28">
        <f>+F167*X167</f>
        <v>900</v>
      </c>
    </row>
    <row r="168" spans="1:27" ht="12.75" x14ac:dyDescent="0.2">
      <c r="A168" s="44" t="s">
        <v>6</v>
      </c>
      <c r="B168" s="1" t="s">
        <v>40</v>
      </c>
      <c r="C168" s="19" t="s">
        <v>172</v>
      </c>
      <c r="D168" s="1">
        <v>72</v>
      </c>
      <c r="E168" s="26"/>
      <c r="F168" s="72">
        <v>1.5</v>
      </c>
      <c r="G168" s="72">
        <f t="shared" si="20"/>
        <v>108</v>
      </c>
      <c r="H168" s="1" t="s">
        <v>9</v>
      </c>
      <c r="I168" s="29"/>
      <c r="J168" s="29"/>
      <c r="K168" s="29"/>
      <c r="L168" s="29"/>
      <c r="M168" s="29"/>
      <c r="N168" s="29">
        <v>0</v>
      </c>
      <c r="O168" s="29">
        <v>5000</v>
      </c>
      <c r="P168" s="29">
        <v>5000</v>
      </c>
      <c r="Q168" s="29">
        <v>5000</v>
      </c>
      <c r="R168" s="29">
        <v>5000</v>
      </c>
      <c r="S168" s="29">
        <v>5000</v>
      </c>
      <c r="T168" s="29">
        <v>5000</v>
      </c>
      <c r="U168" s="29">
        <v>5000</v>
      </c>
      <c r="V168" s="29">
        <v>5000</v>
      </c>
      <c r="W168" s="60">
        <v>5000</v>
      </c>
      <c r="X168" s="56">
        <f t="shared" si="22"/>
        <v>45000</v>
      </c>
      <c r="Y168" s="46"/>
      <c r="Z168" s="41" t="s">
        <v>40</v>
      </c>
      <c r="AA168" s="28">
        <f>+F168*X168</f>
        <v>67500</v>
      </c>
    </row>
    <row r="169" spans="1:27" ht="12.75" x14ac:dyDescent="0.2">
      <c r="A169" s="44" t="s">
        <v>6</v>
      </c>
      <c r="B169" s="1" t="s">
        <v>40</v>
      </c>
      <c r="C169" s="19" t="s">
        <v>173</v>
      </c>
      <c r="D169" s="1">
        <v>72</v>
      </c>
      <c r="E169" s="26">
        <v>0.25</v>
      </c>
      <c r="F169" s="72">
        <v>1.77</v>
      </c>
      <c r="G169" s="72">
        <f t="shared" si="20"/>
        <v>145.44</v>
      </c>
      <c r="H169" s="1" t="s">
        <v>111</v>
      </c>
      <c r="I169" s="29"/>
      <c r="J169" s="29"/>
      <c r="K169" s="29"/>
      <c r="L169" s="29"/>
      <c r="M169" s="11">
        <f>'[1]MGN Liner Weekly Avail - 16 wks'!C224</f>
        <v>0</v>
      </c>
      <c r="N169" s="11">
        <f>'[1]MGN Liner Weekly Avail - 16 wks'!D224+'[1]MGN Liner Weekly Avail - 16 wks'!E224</f>
        <v>0</v>
      </c>
      <c r="O169" s="11">
        <f>'[1]MGN Liner Weekly Avail - 16 wks'!F224+'[1]MGN Liner Weekly Avail - 16 wks'!G224+'[1]MGN Liner Weekly Avail - 16 wks'!H224</f>
        <v>0</v>
      </c>
      <c r="P169" s="11">
        <f>'[1]MGN Liner Weekly Avail - 16 wks'!I224+'[1]MGN Liner Weekly Avail - 16 wks'!J224+'[1]MGN Liner Weekly Avail - 16 wks'!K224</f>
        <v>0</v>
      </c>
      <c r="Q169" s="11">
        <f>'[1]MGN Liner Weekly Avail - 16 wks'!L224+'[1]MGN Liner Weekly Avail - 16 wks'!M224</f>
        <v>0</v>
      </c>
      <c r="R169" s="11">
        <f>'[1]MGN Liner Weekly Avail - 16 wks'!N224+'[1]MGN Liner Weekly Avail - 16 wks'!O224+'[1]MGN Liner Weekly Avail - 16 wks'!P224</f>
        <v>0</v>
      </c>
      <c r="S169" s="11">
        <f>'[1]MGN Liner Weekly Avail - 16 wks'!Q224+'[1]MGN Liner Weekly Avail - 16 wks'!R224</f>
        <v>2500</v>
      </c>
      <c r="T169" s="11">
        <f>'[1]MGN Liner Weekly Avail - 16 wks'!S224+'[1]MGN Liner Weekly Avail - 16 wks'!T224</f>
        <v>0</v>
      </c>
      <c r="U169" s="11">
        <f>'[1]MGN Liner Weekly Avail - 16 wks'!U224+'[1]MGN Liner Weekly Avail - 16 wks'!V224</f>
        <v>0</v>
      </c>
      <c r="V169" s="11">
        <f>'[1]MGN Liner Weekly Avail - 16 wks'!W224+'[1]MGN Liner Weekly Avail - 16 wks'!X224</f>
        <v>10000</v>
      </c>
      <c r="W169" s="58">
        <v>5000</v>
      </c>
      <c r="X169" s="56">
        <f t="shared" si="22"/>
        <v>17500</v>
      </c>
      <c r="Y169" s="46"/>
      <c r="Z169" s="41" t="s">
        <v>40</v>
      </c>
      <c r="AA169" s="28">
        <f>+F169*X169</f>
        <v>30975</v>
      </c>
    </row>
    <row r="170" spans="1:27" ht="12.75" x14ac:dyDescent="0.2">
      <c r="A170" s="44" t="s">
        <v>6</v>
      </c>
      <c r="B170" s="2" t="s">
        <v>44</v>
      </c>
      <c r="C170" s="9" t="s">
        <v>77</v>
      </c>
      <c r="D170" s="10">
        <v>72</v>
      </c>
      <c r="E170" s="6"/>
      <c r="F170" s="72">
        <v>1.25</v>
      </c>
      <c r="G170" s="72">
        <f t="shared" si="20"/>
        <v>90</v>
      </c>
      <c r="H170" s="4" t="s">
        <v>9</v>
      </c>
      <c r="I170" s="5">
        <v>2016</v>
      </c>
      <c r="J170" s="11"/>
      <c r="K170" s="11">
        <v>2016</v>
      </c>
      <c r="L170" s="96">
        <v>2673</v>
      </c>
      <c r="M170" s="11">
        <v>0</v>
      </c>
      <c r="N170" s="11">
        <v>0</v>
      </c>
      <c r="O170" s="11">
        <v>3718</v>
      </c>
      <c r="P170" s="11">
        <v>0</v>
      </c>
      <c r="Q170" s="11">
        <v>2052</v>
      </c>
      <c r="R170" s="11">
        <v>0</v>
      </c>
      <c r="S170" s="11">
        <v>4406</v>
      </c>
      <c r="T170" s="11">
        <v>4053</v>
      </c>
      <c r="U170" s="11">
        <v>2086</v>
      </c>
      <c r="V170" s="11">
        <v>3729</v>
      </c>
      <c r="W170" s="58">
        <v>1919</v>
      </c>
      <c r="X170" s="56">
        <f t="shared" si="22"/>
        <v>28668</v>
      </c>
      <c r="Y170" s="45" t="s">
        <v>78</v>
      </c>
      <c r="Z170" s="39" t="s">
        <v>44</v>
      </c>
      <c r="AA170" s="7">
        <f>+X170*F170</f>
        <v>35835</v>
      </c>
    </row>
    <row r="171" spans="1:27" ht="12.75" x14ac:dyDescent="0.2">
      <c r="A171" s="44" t="s">
        <v>6</v>
      </c>
      <c r="B171" s="2" t="s">
        <v>44</v>
      </c>
      <c r="C171" s="9" t="s">
        <v>77</v>
      </c>
      <c r="D171" s="10">
        <v>24</v>
      </c>
      <c r="E171" s="6"/>
      <c r="F171" s="72">
        <v>1.85</v>
      </c>
      <c r="G171" s="72">
        <f t="shared" si="20"/>
        <v>44.400000000000006</v>
      </c>
      <c r="H171" s="4" t="s">
        <v>9</v>
      </c>
      <c r="I171" s="5"/>
      <c r="J171" s="11">
        <v>240</v>
      </c>
      <c r="K171" s="11">
        <f t="shared" ref="K171:K190" si="23">J171</f>
        <v>240</v>
      </c>
      <c r="L171" s="11"/>
      <c r="M171" s="11"/>
      <c r="N171" s="11"/>
      <c r="O171" s="11"/>
      <c r="P171" s="11"/>
      <c r="Q171" s="11"/>
      <c r="R171" s="11"/>
      <c r="S171" s="11"/>
      <c r="T171" s="11"/>
      <c r="U171" s="11"/>
      <c r="V171" s="11"/>
      <c r="W171" s="58"/>
      <c r="X171" s="56">
        <f t="shared" si="22"/>
        <v>480</v>
      </c>
      <c r="Y171" s="45" t="s">
        <v>79</v>
      </c>
      <c r="Z171" s="39" t="s">
        <v>44</v>
      </c>
      <c r="AA171" s="7">
        <f>+X171*F171</f>
        <v>888</v>
      </c>
    </row>
    <row r="172" spans="1:27" ht="12.75" x14ac:dyDescent="0.2">
      <c r="A172" s="44" t="s">
        <v>6</v>
      </c>
      <c r="B172" s="2" t="s">
        <v>44</v>
      </c>
      <c r="C172" s="9" t="s">
        <v>80</v>
      </c>
      <c r="D172" s="10" t="s">
        <v>27</v>
      </c>
      <c r="E172" s="6"/>
      <c r="F172" s="72">
        <v>1</v>
      </c>
      <c r="G172" s="72">
        <f t="shared" si="20"/>
        <v>0</v>
      </c>
      <c r="H172" s="4" t="s">
        <v>9</v>
      </c>
      <c r="I172" s="5"/>
      <c r="J172" s="11">
        <v>5000</v>
      </c>
      <c r="K172" s="11">
        <f t="shared" si="23"/>
        <v>5000</v>
      </c>
      <c r="L172" s="11"/>
      <c r="M172" s="11"/>
      <c r="N172" s="11"/>
      <c r="O172" s="11"/>
      <c r="P172" s="11"/>
      <c r="Q172" s="11"/>
      <c r="R172" s="11"/>
      <c r="S172" s="11"/>
      <c r="T172" s="11"/>
      <c r="U172" s="11"/>
      <c r="V172" s="11"/>
      <c r="W172" s="58"/>
      <c r="X172" s="56">
        <f t="shared" si="22"/>
        <v>10000</v>
      </c>
      <c r="Y172" s="45" t="s">
        <v>28</v>
      </c>
      <c r="Z172" s="39" t="s">
        <v>44</v>
      </c>
      <c r="AA172" s="7">
        <f>+X172*F172</f>
        <v>10000</v>
      </c>
    </row>
    <row r="173" spans="1:27" ht="12.75" x14ac:dyDescent="0.2">
      <c r="A173" s="44" t="s">
        <v>6</v>
      </c>
      <c r="B173" s="1" t="s">
        <v>42</v>
      </c>
      <c r="C173" s="19" t="s">
        <v>174</v>
      </c>
      <c r="D173" s="1">
        <v>72</v>
      </c>
      <c r="E173" s="26"/>
      <c r="F173" s="72">
        <v>1.5</v>
      </c>
      <c r="G173" s="72">
        <f t="shared" si="20"/>
        <v>108</v>
      </c>
      <c r="H173" s="1" t="s">
        <v>9</v>
      </c>
      <c r="I173" s="29"/>
      <c r="J173" s="29"/>
      <c r="K173" s="11">
        <f t="shared" si="23"/>
        <v>0</v>
      </c>
      <c r="L173" s="29"/>
      <c r="M173" s="29"/>
      <c r="N173" s="29">
        <v>0</v>
      </c>
      <c r="O173" s="29">
        <v>5000</v>
      </c>
      <c r="P173" s="29">
        <v>5000</v>
      </c>
      <c r="Q173" s="29">
        <v>5000</v>
      </c>
      <c r="R173" s="29">
        <v>5000</v>
      </c>
      <c r="S173" s="29">
        <v>5000</v>
      </c>
      <c r="T173" s="29">
        <v>5000</v>
      </c>
      <c r="U173" s="29">
        <v>5000</v>
      </c>
      <c r="V173" s="29">
        <v>5000</v>
      </c>
      <c r="W173" s="60">
        <v>5000</v>
      </c>
      <c r="X173" s="56">
        <f t="shared" si="22"/>
        <v>45000</v>
      </c>
      <c r="Y173" s="46"/>
      <c r="Z173" s="41" t="s">
        <v>42</v>
      </c>
      <c r="AA173" s="28">
        <f>+F173*X173</f>
        <v>67500</v>
      </c>
    </row>
    <row r="174" spans="1:27" ht="12.75" x14ac:dyDescent="0.2">
      <c r="A174" s="44" t="s">
        <v>6</v>
      </c>
      <c r="B174" s="1" t="s">
        <v>42</v>
      </c>
      <c r="C174" s="19" t="s">
        <v>174</v>
      </c>
      <c r="D174" s="1" t="s">
        <v>27</v>
      </c>
      <c r="E174" s="26"/>
      <c r="F174" s="72">
        <v>0.7</v>
      </c>
      <c r="G174" s="72">
        <f t="shared" si="20"/>
        <v>0</v>
      </c>
      <c r="H174" s="1" t="s">
        <v>9</v>
      </c>
      <c r="I174" s="29"/>
      <c r="J174" s="29"/>
      <c r="K174" s="11">
        <f t="shared" si="23"/>
        <v>0</v>
      </c>
      <c r="L174" s="29"/>
      <c r="M174" s="29"/>
      <c r="N174" s="29">
        <v>0</v>
      </c>
      <c r="O174" s="29">
        <v>5000</v>
      </c>
      <c r="P174" s="29">
        <v>5000</v>
      </c>
      <c r="Q174" s="29">
        <v>5000</v>
      </c>
      <c r="R174" s="29">
        <v>5000</v>
      </c>
      <c r="S174" s="29">
        <v>5000</v>
      </c>
      <c r="T174" s="29">
        <v>5000</v>
      </c>
      <c r="U174" s="29">
        <v>5000</v>
      </c>
      <c r="V174" s="29">
        <v>5000</v>
      </c>
      <c r="W174" s="60">
        <v>5000</v>
      </c>
      <c r="X174" s="56">
        <f t="shared" si="22"/>
        <v>45000</v>
      </c>
      <c r="Y174" s="46"/>
      <c r="Z174" s="41" t="s">
        <v>42</v>
      </c>
      <c r="AA174" s="7" t="e">
        <f>+X174*#REF!</f>
        <v>#REF!</v>
      </c>
    </row>
    <row r="175" spans="1:27" ht="12.75" x14ac:dyDescent="0.2">
      <c r="A175" s="44" t="s">
        <v>6</v>
      </c>
      <c r="B175" s="2" t="s">
        <v>42</v>
      </c>
      <c r="C175" s="13" t="s">
        <v>175</v>
      </c>
      <c r="D175" s="10">
        <v>72</v>
      </c>
      <c r="E175" s="6"/>
      <c r="F175" s="72">
        <v>1.7</v>
      </c>
      <c r="G175" s="72">
        <f t="shared" si="20"/>
        <v>122.39999999999999</v>
      </c>
      <c r="H175" s="4" t="s">
        <v>9</v>
      </c>
      <c r="I175" s="5"/>
      <c r="J175" s="11"/>
      <c r="K175" s="11">
        <f t="shared" si="23"/>
        <v>0</v>
      </c>
      <c r="L175" s="11"/>
      <c r="M175" s="11"/>
      <c r="N175" s="11"/>
      <c r="O175" s="11">
        <v>10000</v>
      </c>
      <c r="P175" s="11">
        <v>50000</v>
      </c>
      <c r="Q175" s="11">
        <v>50000</v>
      </c>
      <c r="R175" s="11">
        <v>50000</v>
      </c>
      <c r="S175" s="11">
        <v>50000</v>
      </c>
      <c r="T175" s="11">
        <v>50000</v>
      </c>
      <c r="U175" s="11">
        <v>50000</v>
      </c>
      <c r="V175" s="11">
        <v>50000</v>
      </c>
      <c r="W175" s="58">
        <v>50000</v>
      </c>
      <c r="X175" s="56">
        <f t="shared" si="22"/>
        <v>410000</v>
      </c>
      <c r="Y175" s="45"/>
      <c r="Z175" s="39" t="s">
        <v>42</v>
      </c>
      <c r="AA175" s="7">
        <f>+X175*F175</f>
        <v>697000</v>
      </c>
    </row>
    <row r="176" spans="1:27" ht="12.75" x14ac:dyDescent="0.2">
      <c r="A176" s="44" t="s">
        <v>6</v>
      </c>
      <c r="B176" s="2" t="s">
        <v>42</v>
      </c>
      <c r="C176" s="13" t="s">
        <v>175</v>
      </c>
      <c r="D176" s="10" t="s">
        <v>27</v>
      </c>
      <c r="E176" s="6"/>
      <c r="F176" s="72">
        <v>0.85</v>
      </c>
      <c r="G176" s="72">
        <f t="shared" si="20"/>
        <v>0</v>
      </c>
      <c r="H176" s="4" t="s">
        <v>9</v>
      </c>
      <c r="I176" s="5"/>
      <c r="J176" s="11"/>
      <c r="K176" s="11">
        <f t="shared" si="23"/>
        <v>0</v>
      </c>
      <c r="L176" s="11"/>
      <c r="M176" s="11"/>
      <c r="N176" s="11"/>
      <c r="O176" s="11"/>
      <c r="P176" s="11"/>
      <c r="Q176" s="11">
        <v>10000</v>
      </c>
      <c r="R176" s="11"/>
      <c r="S176" s="11">
        <v>10000</v>
      </c>
      <c r="T176" s="11"/>
      <c r="U176" s="11">
        <v>10000</v>
      </c>
      <c r="V176" s="11"/>
      <c r="W176" s="58">
        <v>10000</v>
      </c>
      <c r="X176" s="56">
        <f t="shared" si="22"/>
        <v>40000</v>
      </c>
      <c r="Y176" s="45"/>
      <c r="Z176" s="39" t="s">
        <v>42</v>
      </c>
      <c r="AA176" s="7" t="e">
        <f>+X176*#REF!</f>
        <v>#REF!</v>
      </c>
    </row>
    <row r="177" spans="1:27" ht="12.75" x14ac:dyDescent="0.2">
      <c r="A177" s="44" t="s">
        <v>6</v>
      </c>
      <c r="B177" s="2" t="s">
        <v>44</v>
      </c>
      <c r="C177" s="9" t="s">
        <v>82</v>
      </c>
      <c r="D177" s="10">
        <v>72</v>
      </c>
      <c r="E177" s="6">
        <v>0.3</v>
      </c>
      <c r="F177" s="72">
        <v>1.75</v>
      </c>
      <c r="G177" s="72">
        <f t="shared" si="20"/>
        <v>147.6</v>
      </c>
      <c r="H177" s="4" t="s">
        <v>9</v>
      </c>
      <c r="I177" s="5"/>
      <c r="J177" s="11">
        <v>10008</v>
      </c>
      <c r="K177" s="11">
        <f t="shared" si="23"/>
        <v>10008</v>
      </c>
      <c r="L177" s="96">
        <v>0</v>
      </c>
      <c r="M177" s="11">
        <v>10008</v>
      </c>
      <c r="N177" s="11">
        <v>15696</v>
      </c>
      <c r="O177" s="11">
        <v>22248</v>
      </c>
      <c r="P177" s="11">
        <v>65088</v>
      </c>
      <c r="Q177" s="11">
        <v>33624</v>
      </c>
      <c r="R177" s="11">
        <v>0</v>
      </c>
      <c r="S177" s="11">
        <v>10008</v>
      </c>
      <c r="T177" s="11">
        <v>30024</v>
      </c>
      <c r="U177" s="11">
        <v>3672</v>
      </c>
      <c r="V177" s="11">
        <v>0</v>
      </c>
      <c r="W177" s="58">
        <v>0</v>
      </c>
      <c r="X177" s="56">
        <f t="shared" si="22"/>
        <v>210384</v>
      </c>
      <c r="Y177" s="45" t="s">
        <v>83</v>
      </c>
      <c r="Z177" s="39" t="s">
        <v>44</v>
      </c>
      <c r="AA177" s="7">
        <f t="shared" ref="AA177:AA196" si="24">+X177*F177</f>
        <v>368172</v>
      </c>
    </row>
    <row r="178" spans="1:27" ht="12.75" x14ac:dyDescent="0.2">
      <c r="A178" s="44" t="s">
        <v>6</v>
      </c>
      <c r="B178" s="2" t="s">
        <v>44</v>
      </c>
      <c r="C178" s="9" t="s">
        <v>84</v>
      </c>
      <c r="D178" s="10">
        <v>72</v>
      </c>
      <c r="E178" s="6"/>
      <c r="F178" s="72">
        <v>1.75</v>
      </c>
      <c r="G178" s="72">
        <f t="shared" si="20"/>
        <v>126</v>
      </c>
      <c r="H178" s="4" t="s">
        <v>9</v>
      </c>
      <c r="I178" s="5"/>
      <c r="J178" s="11"/>
      <c r="K178" s="11">
        <f t="shared" si="23"/>
        <v>0</v>
      </c>
      <c r="L178" s="96">
        <v>0</v>
      </c>
      <c r="M178" s="11">
        <v>0</v>
      </c>
      <c r="N178" s="11">
        <v>0</v>
      </c>
      <c r="O178" s="11">
        <v>1008</v>
      </c>
      <c r="P178" s="11">
        <v>5040</v>
      </c>
      <c r="Q178" s="11">
        <v>3528</v>
      </c>
      <c r="R178" s="11">
        <v>3528</v>
      </c>
      <c r="S178" s="11">
        <v>1008</v>
      </c>
      <c r="T178" s="11">
        <v>5040</v>
      </c>
      <c r="U178" s="11">
        <v>0</v>
      </c>
      <c r="V178" s="11">
        <v>0</v>
      </c>
      <c r="W178" s="58">
        <v>0</v>
      </c>
      <c r="X178" s="56">
        <f t="shared" si="22"/>
        <v>19152</v>
      </c>
      <c r="Y178" s="45" t="s">
        <v>15</v>
      </c>
      <c r="Z178" s="39" t="s">
        <v>44</v>
      </c>
      <c r="AA178" s="7">
        <f t="shared" si="24"/>
        <v>33516</v>
      </c>
    </row>
    <row r="179" spans="1:27" ht="12.75" x14ac:dyDescent="0.2">
      <c r="A179" s="44" t="s">
        <v>6</v>
      </c>
      <c r="B179" s="2" t="s">
        <v>44</v>
      </c>
      <c r="C179" s="9" t="s">
        <v>88</v>
      </c>
      <c r="D179" s="10">
        <v>72</v>
      </c>
      <c r="E179" s="6"/>
      <c r="F179" s="72">
        <v>1.75</v>
      </c>
      <c r="G179" s="72">
        <f t="shared" si="20"/>
        <v>126</v>
      </c>
      <c r="H179" s="4" t="s">
        <v>9</v>
      </c>
      <c r="I179" s="5"/>
      <c r="J179" s="11">
        <v>2520</v>
      </c>
      <c r="K179" s="11">
        <f t="shared" si="23"/>
        <v>2520</v>
      </c>
      <c r="L179" s="96">
        <v>0</v>
      </c>
      <c r="M179" s="11">
        <v>0</v>
      </c>
      <c r="N179" s="11">
        <v>20016</v>
      </c>
      <c r="O179" s="11">
        <v>6768</v>
      </c>
      <c r="P179" s="11">
        <v>10080</v>
      </c>
      <c r="Q179" s="11">
        <v>3024</v>
      </c>
      <c r="R179" s="11">
        <v>0</v>
      </c>
      <c r="S179" s="11">
        <v>25056</v>
      </c>
      <c r="T179" s="11">
        <v>3024</v>
      </c>
      <c r="U179" s="11">
        <v>0</v>
      </c>
      <c r="V179" s="11">
        <v>0</v>
      </c>
      <c r="W179" s="58">
        <v>0</v>
      </c>
      <c r="X179" s="56">
        <f t="shared" si="22"/>
        <v>73008</v>
      </c>
      <c r="Y179" s="45" t="s">
        <v>18</v>
      </c>
      <c r="Z179" s="39" t="s">
        <v>44</v>
      </c>
      <c r="AA179" s="7">
        <f t="shared" si="24"/>
        <v>127764</v>
      </c>
    </row>
    <row r="180" spans="1:27" ht="12.75" x14ac:dyDescent="0.2">
      <c r="A180" s="44" t="s">
        <v>6</v>
      </c>
      <c r="B180" s="2" t="s">
        <v>44</v>
      </c>
      <c r="C180" s="9" t="s">
        <v>88</v>
      </c>
      <c r="D180" s="10" t="s">
        <v>27</v>
      </c>
      <c r="E180" s="6"/>
      <c r="F180" s="72">
        <v>0.77</v>
      </c>
      <c r="G180" s="72">
        <f t="shared" si="20"/>
        <v>0</v>
      </c>
      <c r="H180" s="4" t="s">
        <v>9</v>
      </c>
      <c r="I180" s="5"/>
      <c r="J180" s="11">
        <v>5000</v>
      </c>
      <c r="K180" s="11">
        <f t="shared" si="23"/>
        <v>5000</v>
      </c>
      <c r="L180" s="100"/>
      <c r="M180" s="11"/>
      <c r="N180" s="11"/>
      <c r="O180" s="11"/>
      <c r="P180" s="11"/>
      <c r="Q180" s="11"/>
      <c r="R180" s="11"/>
      <c r="S180" s="11"/>
      <c r="T180" s="11"/>
      <c r="U180" s="11"/>
      <c r="V180" s="11"/>
      <c r="W180" s="58"/>
      <c r="X180" s="56">
        <f t="shared" si="22"/>
        <v>10000</v>
      </c>
      <c r="Y180" s="45" t="s">
        <v>28</v>
      </c>
      <c r="Z180" s="39" t="s">
        <v>44</v>
      </c>
      <c r="AA180" s="7">
        <f t="shared" si="24"/>
        <v>7700</v>
      </c>
    </row>
    <row r="181" spans="1:27" ht="12.75" x14ac:dyDescent="0.2">
      <c r="A181" s="44" t="s">
        <v>6</v>
      </c>
      <c r="B181" s="2" t="s">
        <v>44</v>
      </c>
      <c r="C181" s="9" t="s">
        <v>85</v>
      </c>
      <c r="D181" s="10">
        <v>72</v>
      </c>
      <c r="E181" s="6"/>
      <c r="F181" s="72">
        <v>1.75</v>
      </c>
      <c r="G181" s="72">
        <f t="shared" si="20"/>
        <v>126</v>
      </c>
      <c r="H181" s="4" t="s">
        <v>9</v>
      </c>
      <c r="I181" s="5"/>
      <c r="J181" s="11"/>
      <c r="K181" s="11">
        <f t="shared" si="23"/>
        <v>0</v>
      </c>
      <c r="L181" s="96">
        <v>0</v>
      </c>
      <c r="M181" s="11">
        <v>0</v>
      </c>
      <c r="N181" s="11">
        <v>0</v>
      </c>
      <c r="O181" s="11">
        <v>0</v>
      </c>
      <c r="P181" s="11">
        <v>0</v>
      </c>
      <c r="Q181" s="11">
        <v>5040</v>
      </c>
      <c r="R181" s="11">
        <v>2304</v>
      </c>
      <c r="S181" s="11">
        <v>2016</v>
      </c>
      <c r="T181" s="11">
        <v>5040</v>
      </c>
      <c r="U181" s="11">
        <v>3024</v>
      </c>
      <c r="V181" s="11">
        <v>0</v>
      </c>
      <c r="W181" s="58">
        <v>0</v>
      </c>
      <c r="X181" s="56">
        <f t="shared" si="22"/>
        <v>17424</v>
      </c>
      <c r="Y181" s="45" t="s">
        <v>10</v>
      </c>
      <c r="Z181" s="39" t="s">
        <v>44</v>
      </c>
      <c r="AA181" s="7">
        <f t="shared" si="24"/>
        <v>30492</v>
      </c>
    </row>
    <row r="182" spans="1:27" ht="12.75" x14ac:dyDescent="0.2">
      <c r="A182" s="44" t="s">
        <v>6</v>
      </c>
      <c r="B182" s="2" t="s">
        <v>44</v>
      </c>
      <c r="C182" s="9" t="s">
        <v>86</v>
      </c>
      <c r="D182" s="10">
        <v>72</v>
      </c>
      <c r="E182" s="6"/>
      <c r="F182" s="72">
        <v>1.75</v>
      </c>
      <c r="G182" s="72">
        <f t="shared" si="20"/>
        <v>126</v>
      </c>
      <c r="H182" s="4" t="s">
        <v>9</v>
      </c>
      <c r="I182" s="5"/>
      <c r="J182" s="11">
        <v>5040</v>
      </c>
      <c r="K182" s="11">
        <f t="shared" si="23"/>
        <v>5040</v>
      </c>
      <c r="L182" s="96">
        <v>0</v>
      </c>
      <c r="M182" s="11">
        <v>0</v>
      </c>
      <c r="N182" s="11">
        <v>0</v>
      </c>
      <c r="O182" s="11">
        <v>0</v>
      </c>
      <c r="P182" s="11">
        <v>0</v>
      </c>
      <c r="Q182" s="11">
        <v>5040</v>
      </c>
      <c r="R182" s="11">
        <v>1512</v>
      </c>
      <c r="S182" s="11">
        <v>2016</v>
      </c>
      <c r="T182" s="11">
        <v>5040</v>
      </c>
      <c r="U182" s="11">
        <v>3024</v>
      </c>
      <c r="V182" s="11">
        <v>0</v>
      </c>
      <c r="W182" s="58">
        <v>0</v>
      </c>
      <c r="X182" s="56">
        <f t="shared" si="22"/>
        <v>26712</v>
      </c>
      <c r="Y182" s="45" t="s">
        <v>10</v>
      </c>
      <c r="Z182" s="39" t="s">
        <v>44</v>
      </c>
      <c r="AA182" s="7">
        <f t="shared" si="24"/>
        <v>46746</v>
      </c>
    </row>
    <row r="183" spans="1:27" ht="12.75" x14ac:dyDescent="0.2">
      <c r="A183" s="44" t="s">
        <v>6</v>
      </c>
      <c r="B183" s="2" t="s">
        <v>44</v>
      </c>
      <c r="C183" s="9" t="s">
        <v>87</v>
      </c>
      <c r="D183" s="10">
        <v>72</v>
      </c>
      <c r="E183" s="6"/>
      <c r="F183" s="72">
        <v>1.75</v>
      </c>
      <c r="G183" s="72">
        <f t="shared" si="20"/>
        <v>126</v>
      </c>
      <c r="H183" s="4" t="s">
        <v>9</v>
      </c>
      <c r="I183" s="5"/>
      <c r="J183" s="11">
        <v>4032</v>
      </c>
      <c r="K183" s="11">
        <f t="shared" si="23"/>
        <v>4032</v>
      </c>
      <c r="L183" s="96">
        <v>0</v>
      </c>
      <c r="M183" s="11">
        <v>0</v>
      </c>
      <c r="N183" s="11">
        <v>0</v>
      </c>
      <c r="O183" s="11">
        <v>0</v>
      </c>
      <c r="P183" s="11">
        <v>0</v>
      </c>
      <c r="Q183" s="11">
        <v>5040</v>
      </c>
      <c r="R183" s="11">
        <v>1512</v>
      </c>
      <c r="S183" s="11">
        <v>2016</v>
      </c>
      <c r="T183" s="11">
        <v>5040</v>
      </c>
      <c r="U183" s="11">
        <v>3024</v>
      </c>
      <c r="V183" s="11">
        <v>0</v>
      </c>
      <c r="W183" s="58">
        <v>0</v>
      </c>
      <c r="X183" s="56">
        <f t="shared" si="22"/>
        <v>24696</v>
      </c>
      <c r="Y183" s="45" t="s">
        <v>10</v>
      </c>
      <c r="Z183" s="39" t="s">
        <v>44</v>
      </c>
      <c r="AA183" s="7">
        <f t="shared" si="24"/>
        <v>43218</v>
      </c>
    </row>
    <row r="184" spans="1:27" ht="12.75" x14ac:dyDescent="0.2">
      <c r="A184" s="44" t="s">
        <v>6</v>
      </c>
      <c r="B184" s="2" t="s">
        <v>44</v>
      </c>
      <c r="C184" s="9" t="s">
        <v>89</v>
      </c>
      <c r="D184" s="10">
        <v>72</v>
      </c>
      <c r="E184" s="6">
        <v>0.3</v>
      </c>
      <c r="F184" s="72">
        <v>1.75</v>
      </c>
      <c r="G184" s="72">
        <f t="shared" si="20"/>
        <v>147.6</v>
      </c>
      <c r="H184" s="4" t="s">
        <v>9</v>
      </c>
      <c r="I184" s="5"/>
      <c r="J184" s="11">
        <v>10008</v>
      </c>
      <c r="K184" s="11">
        <f t="shared" si="23"/>
        <v>10008</v>
      </c>
      <c r="L184" s="96">
        <v>0</v>
      </c>
      <c r="M184" s="11">
        <v>5040</v>
      </c>
      <c r="N184" s="11">
        <v>15696</v>
      </c>
      <c r="O184" s="11">
        <v>16272</v>
      </c>
      <c r="P184" s="11">
        <v>17568</v>
      </c>
      <c r="Q184" s="11">
        <v>7200</v>
      </c>
      <c r="R184" s="11">
        <v>0</v>
      </c>
      <c r="S184" s="11">
        <v>10008</v>
      </c>
      <c r="T184" s="11">
        <v>20016</v>
      </c>
      <c r="U184" s="11">
        <v>8280</v>
      </c>
      <c r="V184" s="11">
        <v>0</v>
      </c>
      <c r="W184" s="58">
        <v>0</v>
      </c>
      <c r="X184" s="56">
        <f t="shared" si="22"/>
        <v>120096</v>
      </c>
      <c r="Y184" s="45" t="s">
        <v>83</v>
      </c>
      <c r="Z184" s="39" t="s">
        <v>44</v>
      </c>
      <c r="AA184" s="7">
        <f t="shared" si="24"/>
        <v>210168</v>
      </c>
    </row>
    <row r="185" spans="1:27" ht="12.75" x14ac:dyDescent="0.2">
      <c r="A185" s="44" t="s">
        <v>6</v>
      </c>
      <c r="B185" s="2" t="s">
        <v>44</v>
      </c>
      <c r="C185" s="9" t="s">
        <v>91</v>
      </c>
      <c r="D185" s="10">
        <v>72</v>
      </c>
      <c r="E185" s="6"/>
      <c r="F185" s="72">
        <v>1.45</v>
      </c>
      <c r="G185" s="72">
        <f t="shared" si="20"/>
        <v>104.39999999999999</v>
      </c>
      <c r="H185" s="4" t="s">
        <v>9</v>
      </c>
      <c r="I185" s="5"/>
      <c r="J185" s="11">
        <v>10008</v>
      </c>
      <c r="K185" s="11">
        <f t="shared" si="23"/>
        <v>10008</v>
      </c>
      <c r="L185" s="96">
        <v>20016</v>
      </c>
      <c r="M185" s="11">
        <v>5040</v>
      </c>
      <c r="N185" s="11">
        <v>30096</v>
      </c>
      <c r="O185" s="11">
        <v>36936</v>
      </c>
      <c r="P185" s="11">
        <v>51696</v>
      </c>
      <c r="Q185" s="11">
        <v>5040</v>
      </c>
      <c r="R185" s="11">
        <v>3312</v>
      </c>
      <c r="S185" s="11">
        <v>5040</v>
      </c>
      <c r="T185" s="11">
        <v>20016</v>
      </c>
      <c r="U185" s="11">
        <v>20016</v>
      </c>
      <c r="V185" s="11">
        <v>5040</v>
      </c>
      <c r="W185" s="58"/>
      <c r="X185" s="56">
        <f t="shared" si="22"/>
        <v>222264</v>
      </c>
      <c r="Y185" s="45" t="s">
        <v>92</v>
      </c>
      <c r="Z185" s="39" t="s">
        <v>44</v>
      </c>
      <c r="AA185" s="7">
        <f t="shared" si="24"/>
        <v>322282.8</v>
      </c>
    </row>
    <row r="186" spans="1:27" ht="12.75" x14ac:dyDescent="0.2">
      <c r="A186" s="44" t="s">
        <v>6</v>
      </c>
      <c r="B186" s="2" t="s">
        <v>44</v>
      </c>
      <c r="C186" s="9" t="s">
        <v>91</v>
      </c>
      <c r="D186" s="10" t="s">
        <v>27</v>
      </c>
      <c r="E186" s="6"/>
      <c r="F186" s="72">
        <v>0.77</v>
      </c>
      <c r="G186" s="72">
        <f t="shared" si="20"/>
        <v>0</v>
      </c>
      <c r="H186" s="4" t="s">
        <v>9</v>
      </c>
      <c r="I186" s="5"/>
      <c r="J186" s="11">
        <v>10000</v>
      </c>
      <c r="K186" s="11">
        <f t="shared" si="23"/>
        <v>10000</v>
      </c>
      <c r="L186" s="100"/>
      <c r="M186" s="11"/>
      <c r="N186" s="11"/>
      <c r="O186" s="11"/>
      <c r="P186" s="11"/>
      <c r="Q186" s="11"/>
      <c r="R186" s="11"/>
      <c r="S186" s="11"/>
      <c r="T186" s="11"/>
      <c r="U186" s="11"/>
      <c r="V186" s="11"/>
      <c r="W186" s="58"/>
      <c r="X186" s="56">
        <f t="shared" si="22"/>
        <v>20000</v>
      </c>
      <c r="Y186" s="45" t="s">
        <v>28</v>
      </c>
      <c r="Z186" s="39" t="s">
        <v>44</v>
      </c>
      <c r="AA186" s="7">
        <f t="shared" si="24"/>
        <v>15400</v>
      </c>
    </row>
    <row r="187" spans="1:27" ht="12.75" x14ac:dyDescent="0.2">
      <c r="A187" s="44" t="s">
        <v>6</v>
      </c>
      <c r="B187" s="2" t="s">
        <v>44</v>
      </c>
      <c r="C187" s="9" t="s">
        <v>93</v>
      </c>
      <c r="D187" s="10">
        <v>72</v>
      </c>
      <c r="E187" s="6"/>
      <c r="F187" s="72">
        <v>1.45</v>
      </c>
      <c r="G187" s="72">
        <f t="shared" si="20"/>
        <v>104.39999999999999</v>
      </c>
      <c r="H187" s="4" t="s">
        <v>9</v>
      </c>
      <c r="I187" s="5"/>
      <c r="J187" s="11">
        <v>10008</v>
      </c>
      <c r="K187" s="11">
        <f t="shared" si="23"/>
        <v>10008</v>
      </c>
      <c r="L187" s="100">
        <v>0</v>
      </c>
      <c r="M187" s="11">
        <v>0</v>
      </c>
      <c r="N187" s="11">
        <v>5040</v>
      </c>
      <c r="O187" s="11">
        <v>10008</v>
      </c>
      <c r="P187" s="11">
        <v>9720</v>
      </c>
      <c r="Q187" s="11">
        <v>7560</v>
      </c>
      <c r="R187" s="11">
        <v>5040</v>
      </c>
      <c r="S187" s="11">
        <v>5040</v>
      </c>
      <c r="T187" s="11">
        <v>10008</v>
      </c>
      <c r="U187" s="11">
        <v>5040</v>
      </c>
      <c r="V187" s="11">
        <v>0</v>
      </c>
      <c r="W187" s="58">
        <v>0</v>
      </c>
      <c r="X187" s="56">
        <f t="shared" ref="X187:X210" si="25">SUM(I187:W187)</f>
        <v>77472</v>
      </c>
      <c r="Y187" s="45" t="s">
        <v>94</v>
      </c>
      <c r="Z187" s="39" t="s">
        <v>44</v>
      </c>
      <c r="AA187" s="7">
        <f t="shared" si="24"/>
        <v>112334.39999999999</v>
      </c>
    </row>
    <row r="188" spans="1:27" ht="12.75" x14ac:dyDescent="0.2">
      <c r="A188" s="44" t="s">
        <v>6</v>
      </c>
      <c r="B188" s="2" t="s">
        <v>44</v>
      </c>
      <c r="C188" s="9" t="s">
        <v>93</v>
      </c>
      <c r="D188" s="10" t="s">
        <v>27</v>
      </c>
      <c r="E188" s="6"/>
      <c r="F188" s="72">
        <v>0.77</v>
      </c>
      <c r="G188" s="72">
        <f t="shared" si="20"/>
        <v>0</v>
      </c>
      <c r="H188" s="4" t="s">
        <v>9</v>
      </c>
      <c r="I188" s="5"/>
      <c r="J188" s="11">
        <v>5000</v>
      </c>
      <c r="K188" s="11">
        <f t="shared" si="23"/>
        <v>5000</v>
      </c>
      <c r="L188" s="100"/>
      <c r="M188" s="11"/>
      <c r="N188" s="11"/>
      <c r="O188" s="11"/>
      <c r="P188" s="11"/>
      <c r="Q188" s="11"/>
      <c r="R188" s="11"/>
      <c r="S188" s="11"/>
      <c r="T188" s="11"/>
      <c r="U188" s="11"/>
      <c r="V188" s="11"/>
      <c r="W188" s="58"/>
      <c r="X188" s="56">
        <f t="shared" si="25"/>
        <v>10000</v>
      </c>
      <c r="Y188" s="45" t="s">
        <v>28</v>
      </c>
      <c r="Z188" s="39" t="s">
        <v>44</v>
      </c>
      <c r="AA188" s="7">
        <f t="shared" si="24"/>
        <v>7700</v>
      </c>
    </row>
    <row r="189" spans="1:27" ht="12.75" x14ac:dyDescent="0.2">
      <c r="A189" s="44" t="s">
        <v>6</v>
      </c>
      <c r="B189" s="2" t="s">
        <v>44</v>
      </c>
      <c r="C189" s="11" t="s">
        <v>240</v>
      </c>
      <c r="D189" s="10">
        <v>72</v>
      </c>
      <c r="E189" s="6">
        <v>0.25</v>
      </c>
      <c r="F189" s="72">
        <v>1.43</v>
      </c>
      <c r="G189" s="72">
        <f t="shared" si="20"/>
        <v>120.96</v>
      </c>
      <c r="H189" s="4" t="s">
        <v>9</v>
      </c>
      <c r="I189" s="5"/>
      <c r="J189" s="11">
        <v>7200</v>
      </c>
      <c r="K189" s="11">
        <f t="shared" si="23"/>
        <v>7200</v>
      </c>
      <c r="L189" s="96"/>
      <c r="M189" s="11"/>
      <c r="N189" s="11"/>
      <c r="O189" s="11"/>
      <c r="P189" s="11"/>
      <c r="Q189" s="11"/>
      <c r="R189" s="11"/>
      <c r="S189" s="11"/>
      <c r="T189" s="11"/>
      <c r="U189" s="11"/>
      <c r="V189" s="11"/>
      <c r="W189" s="58"/>
      <c r="X189" s="56">
        <f t="shared" si="25"/>
        <v>14400</v>
      </c>
      <c r="Y189" s="45" t="s">
        <v>20</v>
      </c>
      <c r="Z189" s="39" t="s">
        <v>44</v>
      </c>
      <c r="AA189" s="7">
        <f t="shared" si="24"/>
        <v>20592</v>
      </c>
    </row>
    <row r="190" spans="1:27" ht="12.75" x14ac:dyDescent="0.2">
      <c r="A190" s="44" t="s">
        <v>6</v>
      </c>
      <c r="B190" s="2" t="s">
        <v>44</v>
      </c>
      <c r="C190" s="9" t="s">
        <v>96</v>
      </c>
      <c r="D190" s="10">
        <v>72</v>
      </c>
      <c r="E190" s="6">
        <v>0.3</v>
      </c>
      <c r="F190" s="72">
        <v>1.75</v>
      </c>
      <c r="G190" s="72">
        <f t="shared" si="20"/>
        <v>147.6</v>
      </c>
      <c r="H190" s="4" t="s">
        <v>9</v>
      </c>
      <c r="I190" s="5"/>
      <c r="J190" s="11">
        <v>10008</v>
      </c>
      <c r="K190" s="11">
        <f t="shared" si="23"/>
        <v>10008</v>
      </c>
      <c r="L190" s="96">
        <v>0</v>
      </c>
      <c r="M190" s="11">
        <v>20016</v>
      </c>
      <c r="N190" s="11">
        <v>16776</v>
      </c>
      <c r="O190" s="11">
        <v>56736</v>
      </c>
      <c r="P190" s="11">
        <v>63000</v>
      </c>
      <c r="Q190" s="11">
        <v>4392</v>
      </c>
      <c r="R190" s="11">
        <v>10008</v>
      </c>
      <c r="S190" s="11">
        <v>40032</v>
      </c>
      <c r="T190" s="11">
        <v>18288</v>
      </c>
      <c r="U190" s="11">
        <v>0</v>
      </c>
      <c r="V190" s="11">
        <v>0</v>
      </c>
      <c r="W190" s="58">
        <v>0</v>
      </c>
      <c r="X190" s="56">
        <f t="shared" si="25"/>
        <v>249264</v>
      </c>
      <c r="Y190" s="45" t="s">
        <v>83</v>
      </c>
      <c r="Z190" s="39" t="s">
        <v>44</v>
      </c>
      <c r="AA190" s="7">
        <f t="shared" si="24"/>
        <v>436212</v>
      </c>
    </row>
    <row r="191" spans="1:27" ht="12.75" x14ac:dyDescent="0.2">
      <c r="A191" s="44" t="s">
        <v>6</v>
      </c>
      <c r="B191" s="2" t="s">
        <v>44</v>
      </c>
      <c r="C191" s="9" t="s">
        <v>97</v>
      </c>
      <c r="D191" s="10">
        <v>72</v>
      </c>
      <c r="E191" s="6"/>
      <c r="F191" s="72">
        <v>1.45</v>
      </c>
      <c r="G191" s="72">
        <f t="shared" si="20"/>
        <v>104.39999999999999</v>
      </c>
      <c r="H191" s="4" t="s">
        <v>9</v>
      </c>
      <c r="I191" s="5"/>
      <c r="J191" s="11"/>
      <c r="K191" s="11">
        <v>2016</v>
      </c>
      <c r="L191" s="96"/>
      <c r="M191" s="11">
        <v>0</v>
      </c>
      <c r="N191" s="11">
        <v>0</v>
      </c>
      <c r="O191" s="11">
        <v>0</v>
      </c>
      <c r="P191" s="11">
        <v>0</v>
      </c>
      <c r="Q191" s="11">
        <v>5040</v>
      </c>
      <c r="R191" s="11">
        <v>6048</v>
      </c>
      <c r="S191" s="11">
        <v>5040</v>
      </c>
      <c r="T191" s="11">
        <v>5040</v>
      </c>
      <c r="U191" s="11">
        <v>1008</v>
      </c>
      <c r="V191" s="11">
        <v>0</v>
      </c>
      <c r="W191" s="58">
        <v>0</v>
      </c>
      <c r="X191" s="56">
        <f t="shared" si="25"/>
        <v>24192</v>
      </c>
      <c r="Y191" s="45" t="s">
        <v>15</v>
      </c>
      <c r="Z191" s="39" t="s">
        <v>44</v>
      </c>
      <c r="AA191" s="7">
        <f t="shared" si="24"/>
        <v>35078.400000000001</v>
      </c>
    </row>
    <row r="192" spans="1:27" ht="12.75" x14ac:dyDescent="0.2">
      <c r="A192" s="44" t="s">
        <v>6</v>
      </c>
      <c r="B192" s="2" t="s">
        <v>44</v>
      </c>
      <c r="C192" s="9" t="s">
        <v>97</v>
      </c>
      <c r="D192" s="10" t="s">
        <v>27</v>
      </c>
      <c r="E192" s="6"/>
      <c r="F192" s="72">
        <v>0.77</v>
      </c>
      <c r="G192" s="72">
        <f t="shared" si="20"/>
        <v>0</v>
      </c>
      <c r="H192" s="4" t="s">
        <v>9</v>
      </c>
      <c r="I192" s="5"/>
      <c r="J192" s="11">
        <v>5000</v>
      </c>
      <c r="K192" s="11">
        <f t="shared" ref="K192:K207" si="26">J192</f>
        <v>5000</v>
      </c>
      <c r="L192" s="100"/>
      <c r="M192" s="11"/>
      <c r="N192" s="11"/>
      <c r="O192" s="11"/>
      <c r="P192" s="11"/>
      <c r="Q192" s="11"/>
      <c r="R192" s="11"/>
      <c r="S192" s="11"/>
      <c r="T192" s="11"/>
      <c r="U192" s="11"/>
      <c r="V192" s="11"/>
      <c r="W192" s="58"/>
      <c r="X192" s="56">
        <f t="shared" si="25"/>
        <v>10000</v>
      </c>
      <c r="Y192" s="45" t="s">
        <v>28</v>
      </c>
      <c r="Z192" s="39" t="s">
        <v>44</v>
      </c>
      <c r="AA192" s="7">
        <f t="shared" si="24"/>
        <v>7700</v>
      </c>
    </row>
    <row r="193" spans="1:27" ht="12.75" x14ac:dyDescent="0.2">
      <c r="A193" s="44" t="s">
        <v>6</v>
      </c>
      <c r="B193" s="2" t="s">
        <v>44</v>
      </c>
      <c r="C193" s="9" t="s">
        <v>90</v>
      </c>
      <c r="D193" s="10">
        <v>72</v>
      </c>
      <c r="E193" s="6"/>
      <c r="F193" s="72">
        <v>1.45</v>
      </c>
      <c r="G193" s="72">
        <f t="shared" si="20"/>
        <v>104.39999999999999</v>
      </c>
      <c r="H193" s="4" t="s">
        <v>9</v>
      </c>
      <c r="I193" s="5"/>
      <c r="J193" s="11">
        <v>5040</v>
      </c>
      <c r="K193" s="11">
        <f t="shared" si="26"/>
        <v>5040</v>
      </c>
      <c r="L193" s="96">
        <v>20016</v>
      </c>
      <c r="M193" s="11">
        <v>59472</v>
      </c>
      <c r="N193" s="11">
        <v>174024</v>
      </c>
      <c r="O193" s="11">
        <v>50112</v>
      </c>
      <c r="P193" s="11">
        <v>32472</v>
      </c>
      <c r="Q193" s="11">
        <v>0</v>
      </c>
      <c r="R193" s="11">
        <v>0</v>
      </c>
      <c r="S193" s="11">
        <v>60480</v>
      </c>
      <c r="T193" s="11">
        <v>21960</v>
      </c>
      <c r="U193" s="11">
        <v>0</v>
      </c>
      <c r="V193" s="11">
        <v>0</v>
      </c>
      <c r="W193" s="58"/>
      <c r="X193" s="56">
        <f t="shared" si="25"/>
        <v>428616</v>
      </c>
      <c r="Y193" s="45" t="s">
        <v>18</v>
      </c>
      <c r="Z193" s="39" t="s">
        <v>44</v>
      </c>
      <c r="AA193" s="7">
        <f t="shared" si="24"/>
        <v>621493.19999999995</v>
      </c>
    </row>
    <row r="194" spans="1:27" ht="12.75" x14ac:dyDescent="0.2">
      <c r="A194" s="44" t="s">
        <v>6</v>
      </c>
      <c r="B194" s="2" t="s">
        <v>44</v>
      </c>
      <c r="C194" s="9" t="s">
        <v>90</v>
      </c>
      <c r="D194" s="10" t="s">
        <v>27</v>
      </c>
      <c r="E194" s="6"/>
      <c r="F194" s="72">
        <v>0.77</v>
      </c>
      <c r="G194" s="72">
        <f t="shared" si="20"/>
        <v>0</v>
      </c>
      <c r="H194" s="4" t="s">
        <v>9</v>
      </c>
      <c r="I194" s="5"/>
      <c r="J194" s="11">
        <v>10000</v>
      </c>
      <c r="K194" s="11">
        <f t="shared" si="26"/>
        <v>10000</v>
      </c>
      <c r="L194" s="100"/>
      <c r="M194" s="11"/>
      <c r="N194" s="11"/>
      <c r="O194" s="11"/>
      <c r="P194" s="11"/>
      <c r="Q194" s="11"/>
      <c r="R194" s="11"/>
      <c r="S194" s="11"/>
      <c r="T194" s="11"/>
      <c r="U194" s="11"/>
      <c r="V194" s="11"/>
      <c r="W194" s="58"/>
      <c r="X194" s="56">
        <f t="shared" si="25"/>
        <v>20000</v>
      </c>
      <c r="Y194" s="45" t="s">
        <v>28</v>
      </c>
      <c r="Z194" s="39" t="s">
        <v>44</v>
      </c>
      <c r="AA194" s="7">
        <f t="shared" si="24"/>
        <v>15400</v>
      </c>
    </row>
    <row r="195" spans="1:27" ht="12.75" x14ac:dyDescent="0.2">
      <c r="A195" s="44" t="s">
        <v>6</v>
      </c>
      <c r="B195" s="2" t="s">
        <v>44</v>
      </c>
      <c r="C195" s="9" t="s">
        <v>98</v>
      </c>
      <c r="D195" s="10">
        <v>72</v>
      </c>
      <c r="E195" s="6"/>
      <c r="F195" s="72">
        <v>1.75</v>
      </c>
      <c r="G195" s="72">
        <f t="shared" si="20"/>
        <v>126</v>
      </c>
      <c r="H195" s="4" t="s">
        <v>9</v>
      </c>
      <c r="I195" s="5"/>
      <c r="J195" s="11">
        <v>10008</v>
      </c>
      <c r="K195" s="11">
        <f t="shared" si="26"/>
        <v>10008</v>
      </c>
      <c r="L195" s="96">
        <v>0</v>
      </c>
      <c r="M195" s="11">
        <v>12024</v>
      </c>
      <c r="N195" s="11">
        <v>21816</v>
      </c>
      <c r="O195" s="11">
        <v>58464</v>
      </c>
      <c r="P195" s="11">
        <v>75096</v>
      </c>
      <c r="Q195" s="11">
        <v>30024</v>
      </c>
      <c r="R195" s="11">
        <v>0</v>
      </c>
      <c r="S195" s="11">
        <v>7200</v>
      </c>
      <c r="T195" s="11">
        <v>50040</v>
      </c>
      <c r="U195" s="11">
        <v>25416</v>
      </c>
      <c r="V195" s="11">
        <v>6624</v>
      </c>
      <c r="W195" s="58">
        <v>0</v>
      </c>
      <c r="X195" s="56">
        <f t="shared" si="25"/>
        <v>306720</v>
      </c>
      <c r="Y195" s="45" t="s">
        <v>83</v>
      </c>
      <c r="Z195" s="39" t="s">
        <v>44</v>
      </c>
      <c r="AA195" s="7">
        <f t="shared" si="24"/>
        <v>536760</v>
      </c>
    </row>
    <row r="196" spans="1:27" ht="12.75" x14ac:dyDescent="0.2">
      <c r="A196" s="44" t="s">
        <v>6</v>
      </c>
      <c r="B196" s="2" t="s">
        <v>44</v>
      </c>
      <c r="C196" s="9" t="s">
        <v>99</v>
      </c>
      <c r="D196" s="10">
        <v>72</v>
      </c>
      <c r="E196" s="6">
        <v>0.3</v>
      </c>
      <c r="F196" s="72">
        <v>1.75</v>
      </c>
      <c r="G196" s="72">
        <f t="shared" si="20"/>
        <v>147.6</v>
      </c>
      <c r="H196" s="4" t="s">
        <v>9</v>
      </c>
      <c r="I196" s="5">
        <v>3024</v>
      </c>
      <c r="J196" s="11"/>
      <c r="K196" s="11">
        <f t="shared" si="26"/>
        <v>0</v>
      </c>
      <c r="L196" s="96">
        <v>0</v>
      </c>
      <c r="M196" s="11">
        <v>0</v>
      </c>
      <c r="N196" s="11">
        <v>0</v>
      </c>
      <c r="O196" s="11">
        <v>0</v>
      </c>
      <c r="P196" s="11">
        <v>1008</v>
      </c>
      <c r="Q196" s="11">
        <v>1008</v>
      </c>
      <c r="R196" s="11">
        <v>3528</v>
      </c>
      <c r="S196" s="11">
        <v>2520</v>
      </c>
      <c r="T196" s="11">
        <v>1008</v>
      </c>
      <c r="U196" s="11">
        <v>1008</v>
      </c>
      <c r="V196" s="11">
        <v>0</v>
      </c>
      <c r="W196" s="58">
        <v>0</v>
      </c>
      <c r="X196" s="56">
        <f t="shared" si="25"/>
        <v>13104</v>
      </c>
      <c r="Y196" s="45" t="s">
        <v>100</v>
      </c>
      <c r="Z196" s="39" t="s">
        <v>44</v>
      </c>
      <c r="AA196" s="7">
        <f t="shared" si="24"/>
        <v>22932</v>
      </c>
    </row>
    <row r="197" spans="1:27" ht="12.75" x14ac:dyDescent="0.2">
      <c r="A197" s="44" t="s">
        <v>6</v>
      </c>
      <c r="B197" s="1" t="s">
        <v>42</v>
      </c>
      <c r="C197" s="19" t="s">
        <v>176</v>
      </c>
      <c r="D197" s="1" t="s">
        <v>27</v>
      </c>
      <c r="E197" s="26"/>
      <c r="F197" s="72">
        <v>0.6</v>
      </c>
      <c r="G197" s="72">
        <f t="shared" ref="G197:G210" si="27">IFERROR((D197*E197)+(D197*F197),0)</f>
        <v>0</v>
      </c>
      <c r="H197" s="1" t="s">
        <v>9</v>
      </c>
      <c r="I197" s="29"/>
      <c r="J197" s="29"/>
      <c r="K197" s="11">
        <f t="shared" si="26"/>
        <v>0</v>
      </c>
      <c r="L197" s="29"/>
      <c r="M197" s="29"/>
      <c r="N197" s="29">
        <v>0</v>
      </c>
      <c r="O197" s="29">
        <v>5000</v>
      </c>
      <c r="P197" s="29">
        <v>5000</v>
      </c>
      <c r="Q197" s="29">
        <v>5000</v>
      </c>
      <c r="R197" s="29">
        <v>5000</v>
      </c>
      <c r="S197" s="29">
        <v>5000</v>
      </c>
      <c r="T197" s="29">
        <v>5000</v>
      </c>
      <c r="U197" s="29">
        <v>5000</v>
      </c>
      <c r="V197" s="29">
        <v>5000</v>
      </c>
      <c r="W197" s="60">
        <v>5000</v>
      </c>
      <c r="X197" s="56">
        <f t="shared" si="25"/>
        <v>45000</v>
      </c>
      <c r="Y197" s="46"/>
      <c r="Z197" s="41" t="s">
        <v>42</v>
      </c>
      <c r="AA197" s="7" t="e">
        <f>+X197*#REF!</f>
        <v>#REF!</v>
      </c>
    </row>
    <row r="198" spans="1:27" ht="12.75" x14ac:dyDescent="0.2">
      <c r="A198" s="44" t="s">
        <v>6</v>
      </c>
      <c r="B198" s="1" t="s">
        <v>42</v>
      </c>
      <c r="C198" s="19" t="s">
        <v>176</v>
      </c>
      <c r="D198" s="1">
        <v>72</v>
      </c>
      <c r="E198" s="26"/>
      <c r="F198" s="72">
        <v>1.5</v>
      </c>
      <c r="G198" s="72">
        <f t="shared" si="27"/>
        <v>108</v>
      </c>
      <c r="H198" s="1" t="s">
        <v>9</v>
      </c>
      <c r="I198" s="29"/>
      <c r="J198" s="29"/>
      <c r="K198" s="11">
        <f t="shared" si="26"/>
        <v>0</v>
      </c>
      <c r="L198" s="29"/>
      <c r="M198" s="29"/>
      <c r="N198" s="29">
        <v>0</v>
      </c>
      <c r="O198" s="29">
        <v>5000</v>
      </c>
      <c r="P198" s="29">
        <v>5000</v>
      </c>
      <c r="Q198" s="29">
        <v>5000</v>
      </c>
      <c r="R198" s="29">
        <v>5000</v>
      </c>
      <c r="S198" s="29">
        <v>5000</v>
      </c>
      <c r="T198" s="29">
        <v>5000</v>
      </c>
      <c r="U198" s="29">
        <v>5000</v>
      </c>
      <c r="V198" s="29">
        <v>5000</v>
      </c>
      <c r="W198" s="60">
        <v>5000</v>
      </c>
      <c r="X198" s="56">
        <f t="shared" si="25"/>
        <v>45000</v>
      </c>
      <c r="Y198" s="46"/>
      <c r="Z198" s="41" t="s">
        <v>42</v>
      </c>
      <c r="AA198" s="28">
        <f>+F198*X198</f>
        <v>67500</v>
      </c>
    </row>
    <row r="199" spans="1:27" ht="12.75" x14ac:dyDescent="0.2">
      <c r="A199" s="44" t="s">
        <v>6</v>
      </c>
      <c r="B199" s="1" t="s">
        <v>42</v>
      </c>
      <c r="C199" s="19" t="s">
        <v>177</v>
      </c>
      <c r="D199" s="1" t="s">
        <v>27</v>
      </c>
      <c r="E199" s="26"/>
      <c r="F199" s="72">
        <v>0.8</v>
      </c>
      <c r="G199" s="72">
        <f t="shared" si="27"/>
        <v>0</v>
      </c>
      <c r="H199" s="1" t="s">
        <v>9</v>
      </c>
      <c r="I199" s="29"/>
      <c r="J199" s="29"/>
      <c r="K199" s="11">
        <f t="shared" si="26"/>
        <v>0</v>
      </c>
      <c r="L199" s="29"/>
      <c r="M199" s="29"/>
      <c r="N199" s="29">
        <v>0</v>
      </c>
      <c r="O199" s="29">
        <v>5000</v>
      </c>
      <c r="P199" s="29">
        <v>5000</v>
      </c>
      <c r="Q199" s="29">
        <v>5000</v>
      </c>
      <c r="R199" s="29">
        <v>5000</v>
      </c>
      <c r="S199" s="29">
        <v>5000</v>
      </c>
      <c r="T199" s="29">
        <v>5000</v>
      </c>
      <c r="U199" s="29">
        <v>5000</v>
      </c>
      <c r="V199" s="29">
        <v>5000</v>
      </c>
      <c r="W199" s="60">
        <v>5000</v>
      </c>
      <c r="X199" s="56">
        <f t="shared" si="25"/>
        <v>45000</v>
      </c>
      <c r="Y199" s="46"/>
      <c r="Z199" s="41" t="s">
        <v>42</v>
      </c>
      <c r="AA199" s="7" t="e">
        <f>+X199*#REF!</f>
        <v>#REF!</v>
      </c>
    </row>
    <row r="200" spans="1:27" ht="12.75" x14ac:dyDescent="0.2">
      <c r="A200" s="44" t="s">
        <v>6</v>
      </c>
      <c r="B200" s="2" t="s">
        <v>42</v>
      </c>
      <c r="C200" s="25" t="s">
        <v>101</v>
      </c>
      <c r="D200" s="10" t="s">
        <v>27</v>
      </c>
      <c r="E200" s="6">
        <v>0.2</v>
      </c>
      <c r="F200" s="72">
        <v>0.8</v>
      </c>
      <c r="G200" s="72">
        <f t="shared" si="27"/>
        <v>0</v>
      </c>
      <c r="H200" s="4" t="s">
        <v>9</v>
      </c>
      <c r="I200" s="5"/>
      <c r="J200" s="11"/>
      <c r="K200" s="11">
        <f t="shared" si="26"/>
        <v>0</v>
      </c>
      <c r="L200" s="11"/>
      <c r="M200" s="11"/>
      <c r="N200" s="11"/>
      <c r="O200" s="11">
        <v>10000</v>
      </c>
      <c r="P200" s="11"/>
      <c r="Q200" s="11">
        <v>10000</v>
      </c>
      <c r="R200" s="11"/>
      <c r="S200" s="11">
        <v>10000</v>
      </c>
      <c r="T200" s="11"/>
      <c r="U200" s="11">
        <v>10000</v>
      </c>
      <c r="V200" s="11"/>
      <c r="W200" s="58">
        <v>10000</v>
      </c>
      <c r="X200" s="56">
        <f t="shared" si="25"/>
        <v>50000</v>
      </c>
      <c r="Y200" s="45" t="s">
        <v>102</v>
      </c>
      <c r="Z200" s="39" t="s">
        <v>42</v>
      </c>
      <c r="AA200" s="7" t="e">
        <f>+X200*#REF!</f>
        <v>#REF!</v>
      </c>
    </row>
    <row r="201" spans="1:27" ht="12.75" x14ac:dyDescent="0.2">
      <c r="A201" s="44" t="s">
        <v>6</v>
      </c>
      <c r="B201" s="2" t="s">
        <v>42</v>
      </c>
      <c r="C201" s="25" t="s">
        <v>101</v>
      </c>
      <c r="D201" s="10">
        <v>72</v>
      </c>
      <c r="E201" s="6">
        <v>0.2</v>
      </c>
      <c r="F201" s="72">
        <v>1.99</v>
      </c>
      <c r="G201" s="72">
        <f t="shared" si="27"/>
        <v>157.68</v>
      </c>
      <c r="H201" s="4" t="s">
        <v>9</v>
      </c>
      <c r="I201" s="5"/>
      <c r="J201" s="11"/>
      <c r="K201" s="11">
        <f t="shared" si="26"/>
        <v>0</v>
      </c>
      <c r="L201" s="11"/>
      <c r="M201" s="11"/>
      <c r="N201" s="11"/>
      <c r="O201" s="11"/>
      <c r="P201" s="11">
        <v>5000</v>
      </c>
      <c r="Q201" s="11"/>
      <c r="R201" s="11">
        <v>5000</v>
      </c>
      <c r="S201" s="11"/>
      <c r="T201" s="11">
        <v>5000</v>
      </c>
      <c r="U201" s="11"/>
      <c r="V201" s="11">
        <v>5000</v>
      </c>
      <c r="W201" s="58"/>
      <c r="X201" s="56">
        <f t="shared" si="25"/>
        <v>20000</v>
      </c>
      <c r="Y201" s="45" t="s">
        <v>102</v>
      </c>
      <c r="Z201" s="39" t="s">
        <v>42</v>
      </c>
      <c r="AA201" s="7">
        <f>+X201*F201</f>
        <v>39800</v>
      </c>
    </row>
    <row r="202" spans="1:27" ht="12.75" x14ac:dyDescent="0.2">
      <c r="A202" s="44" t="s">
        <v>6</v>
      </c>
      <c r="B202" s="1" t="s">
        <v>42</v>
      </c>
      <c r="C202" s="19" t="s">
        <v>178</v>
      </c>
      <c r="D202" s="1">
        <v>72</v>
      </c>
      <c r="E202" s="26"/>
      <c r="F202" s="72">
        <v>1.5</v>
      </c>
      <c r="G202" s="72">
        <f t="shared" si="27"/>
        <v>108</v>
      </c>
      <c r="H202" s="1" t="s">
        <v>9</v>
      </c>
      <c r="I202" s="29"/>
      <c r="J202" s="29"/>
      <c r="K202" s="11">
        <f t="shared" si="26"/>
        <v>0</v>
      </c>
      <c r="L202" s="29"/>
      <c r="M202" s="29"/>
      <c r="N202" s="29">
        <v>0</v>
      </c>
      <c r="O202" s="29">
        <v>5000</v>
      </c>
      <c r="P202" s="29">
        <v>5000</v>
      </c>
      <c r="Q202" s="29">
        <v>5000</v>
      </c>
      <c r="R202" s="29">
        <v>5000</v>
      </c>
      <c r="S202" s="29">
        <v>5000</v>
      </c>
      <c r="T202" s="29">
        <v>5000</v>
      </c>
      <c r="U202" s="29">
        <v>5000</v>
      </c>
      <c r="V202" s="29">
        <v>5000</v>
      </c>
      <c r="W202" s="60">
        <v>5000</v>
      </c>
      <c r="X202" s="56">
        <f t="shared" si="25"/>
        <v>45000</v>
      </c>
      <c r="Y202" s="46"/>
      <c r="Z202" s="41" t="s">
        <v>42</v>
      </c>
      <c r="AA202" s="28">
        <f>+F202*X202</f>
        <v>67500</v>
      </c>
    </row>
    <row r="203" spans="1:27" ht="12.75" x14ac:dyDescent="0.2">
      <c r="A203" s="44" t="s">
        <v>6</v>
      </c>
      <c r="B203" s="1" t="s">
        <v>42</v>
      </c>
      <c r="C203" s="19" t="s">
        <v>179</v>
      </c>
      <c r="D203" s="1">
        <v>72</v>
      </c>
      <c r="E203" s="26"/>
      <c r="F203" s="72">
        <v>1.5</v>
      </c>
      <c r="G203" s="72">
        <f t="shared" si="27"/>
        <v>108</v>
      </c>
      <c r="H203" s="1" t="s">
        <v>9</v>
      </c>
      <c r="I203" s="29"/>
      <c r="J203" s="29"/>
      <c r="K203" s="11">
        <f t="shared" si="26"/>
        <v>0</v>
      </c>
      <c r="L203" s="29"/>
      <c r="M203" s="29"/>
      <c r="N203" s="29">
        <v>0</v>
      </c>
      <c r="O203" s="29">
        <v>5000</v>
      </c>
      <c r="P203" s="29">
        <v>5000</v>
      </c>
      <c r="Q203" s="29">
        <v>5000</v>
      </c>
      <c r="R203" s="29">
        <v>5000</v>
      </c>
      <c r="S203" s="29">
        <v>5000</v>
      </c>
      <c r="T203" s="29">
        <v>5000</v>
      </c>
      <c r="U203" s="29">
        <v>5000</v>
      </c>
      <c r="V203" s="29">
        <v>5000</v>
      </c>
      <c r="W203" s="60">
        <v>5000</v>
      </c>
      <c r="X203" s="56">
        <f t="shared" si="25"/>
        <v>45000</v>
      </c>
      <c r="Y203" s="46"/>
      <c r="Z203" s="41" t="s">
        <v>42</v>
      </c>
      <c r="AA203" s="28">
        <f>+F203*X203</f>
        <v>67500</v>
      </c>
    </row>
    <row r="204" spans="1:27" ht="12.75" x14ac:dyDescent="0.2">
      <c r="A204" s="44" t="s">
        <v>6</v>
      </c>
      <c r="B204" s="1" t="s">
        <v>42</v>
      </c>
      <c r="C204" s="19" t="s">
        <v>179</v>
      </c>
      <c r="D204" s="1" t="s">
        <v>27</v>
      </c>
      <c r="E204" s="26"/>
      <c r="F204" s="72">
        <v>0.8</v>
      </c>
      <c r="G204" s="72">
        <f t="shared" si="27"/>
        <v>0</v>
      </c>
      <c r="H204" s="1" t="s">
        <v>9</v>
      </c>
      <c r="I204" s="29"/>
      <c r="J204" s="29"/>
      <c r="K204" s="11">
        <f t="shared" si="26"/>
        <v>0</v>
      </c>
      <c r="L204" s="29"/>
      <c r="M204" s="29"/>
      <c r="N204" s="29">
        <v>0</v>
      </c>
      <c r="O204" s="29">
        <v>5000</v>
      </c>
      <c r="P204" s="29">
        <v>5000</v>
      </c>
      <c r="Q204" s="29">
        <v>5000</v>
      </c>
      <c r="R204" s="29">
        <v>5000</v>
      </c>
      <c r="S204" s="29">
        <v>5000</v>
      </c>
      <c r="T204" s="29">
        <v>5000</v>
      </c>
      <c r="U204" s="29">
        <v>5000</v>
      </c>
      <c r="V204" s="29">
        <v>5000</v>
      </c>
      <c r="W204" s="60">
        <v>5000</v>
      </c>
      <c r="X204" s="56">
        <f t="shared" si="25"/>
        <v>45000</v>
      </c>
      <c r="Y204" s="46"/>
      <c r="Z204" s="41" t="s">
        <v>42</v>
      </c>
      <c r="AA204" s="7" t="e">
        <f>+X204*#REF!</f>
        <v>#REF!</v>
      </c>
    </row>
    <row r="205" spans="1:27" ht="12.75" x14ac:dyDescent="0.2">
      <c r="A205" s="44" t="s">
        <v>6</v>
      </c>
      <c r="B205" s="2" t="s">
        <v>103</v>
      </c>
      <c r="C205" s="9" t="s">
        <v>104</v>
      </c>
      <c r="D205" s="10">
        <v>72</v>
      </c>
      <c r="E205" s="6"/>
      <c r="F205" s="72">
        <v>2.2599999999999998</v>
      </c>
      <c r="G205" s="72">
        <f t="shared" si="27"/>
        <v>162.71999999999997</v>
      </c>
      <c r="H205" s="4" t="s">
        <v>9</v>
      </c>
      <c r="I205" s="5"/>
      <c r="J205" s="11"/>
      <c r="K205" s="11">
        <f t="shared" si="26"/>
        <v>0</v>
      </c>
      <c r="L205" s="96">
        <v>0</v>
      </c>
      <c r="M205" s="11">
        <v>0</v>
      </c>
      <c r="N205" s="11">
        <v>0</v>
      </c>
      <c r="O205" s="11">
        <v>0</v>
      </c>
      <c r="P205" s="11">
        <v>2808</v>
      </c>
      <c r="Q205" s="11">
        <v>2880</v>
      </c>
      <c r="R205" s="11">
        <v>1008</v>
      </c>
      <c r="S205" s="11">
        <v>2016</v>
      </c>
      <c r="T205" s="11">
        <v>1008</v>
      </c>
      <c r="U205" s="11">
        <v>2808</v>
      </c>
      <c r="V205" s="11">
        <v>1008</v>
      </c>
      <c r="W205" s="58">
        <v>0</v>
      </c>
      <c r="X205" s="56">
        <f t="shared" si="25"/>
        <v>13536</v>
      </c>
      <c r="Y205" s="45" t="s">
        <v>48</v>
      </c>
      <c r="Z205" s="39" t="s">
        <v>103</v>
      </c>
      <c r="AA205" s="7">
        <f>+X205*F205</f>
        <v>30591.359999999997</v>
      </c>
    </row>
    <row r="206" spans="1:27" ht="12.75" x14ac:dyDescent="0.2">
      <c r="A206" s="44" t="s">
        <v>6</v>
      </c>
      <c r="B206" s="1" t="s">
        <v>103</v>
      </c>
      <c r="C206" s="19" t="s">
        <v>180</v>
      </c>
      <c r="D206" s="1">
        <v>72</v>
      </c>
      <c r="E206" s="26"/>
      <c r="F206" s="72">
        <v>1.96</v>
      </c>
      <c r="G206" s="72">
        <f t="shared" si="27"/>
        <v>141.12</v>
      </c>
      <c r="H206" s="1" t="s">
        <v>111</v>
      </c>
      <c r="I206" s="29"/>
      <c r="J206" s="29"/>
      <c r="K206" s="11">
        <f t="shared" si="26"/>
        <v>0</v>
      </c>
      <c r="L206" s="29"/>
      <c r="M206" s="11">
        <f>'[1]MGN Liner Weekly Avail - 16 wks'!C292</f>
        <v>0</v>
      </c>
      <c r="N206" s="11">
        <f>'[1]MGN Liner Weekly Avail - 16 wks'!D292+'[1]MGN Liner Weekly Avail - 16 wks'!E292</f>
        <v>0</v>
      </c>
      <c r="O206" s="11">
        <f>'[1]MGN Liner Weekly Avail - 16 wks'!F292+'[1]MGN Liner Weekly Avail - 16 wks'!G292+'[1]MGN Liner Weekly Avail - 16 wks'!H292</f>
        <v>0</v>
      </c>
      <c r="P206" s="11">
        <f>'[1]MGN Liner Weekly Avail - 16 wks'!I292+'[1]MGN Liner Weekly Avail - 16 wks'!J292+'[1]MGN Liner Weekly Avail - 16 wks'!K292</f>
        <v>0</v>
      </c>
      <c r="Q206" s="11">
        <f>'[1]MGN Liner Weekly Avail - 16 wks'!L292+'[1]MGN Liner Weekly Avail - 16 wks'!M292</f>
        <v>0</v>
      </c>
      <c r="R206" s="11">
        <f>'[1]MGN Liner Weekly Avail - 16 wks'!N292+'[1]MGN Liner Weekly Avail - 16 wks'!O292+'[1]MGN Liner Weekly Avail - 16 wks'!P292</f>
        <v>868</v>
      </c>
      <c r="S206" s="11">
        <f>'[1]MGN Liner Weekly Avail - 16 wks'!Q292+'[1]MGN Liner Weekly Avail - 16 wks'!R292</f>
        <v>0</v>
      </c>
      <c r="T206" s="11">
        <f>'[1]MGN Liner Weekly Avail - 16 wks'!S292+'[1]MGN Liner Weekly Avail - 16 wks'!T292</f>
        <v>0</v>
      </c>
      <c r="U206" s="11">
        <v>8000</v>
      </c>
      <c r="V206" s="11">
        <f>'[1]MGN Liner Weekly Avail - 16 wks'!W292+'[1]MGN Liner Weekly Avail - 16 wks'!X292</f>
        <v>0</v>
      </c>
      <c r="W206" s="58">
        <f>'[1]MGN Liner Weekly Avail - 16 wks'!Y292+'[1]MGN Liner Weekly Avail - 16 wks'!Z292+'[1]MGN Liner Weekly Avail - 16 wks'!AA292</f>
        <v>0</v>
      </c>
      <c r="X206" s="56">
        <f t="shared" si="25"/>
        <v>8868</v>
      </c>
      <c r="Y206" s="46"/>
      <c r="Z206" s="41" t="s">
        <v>103</v>
      </c>
      <c r="AA206" s="28">
        <f>+F206*X206</f>
        <v>17381.28</v>
      </c>
    </row>
    <row r="207" spans="1:27" ht="12.75" x14ac:dyDescent="0.2">
      <c r="A207" s="44" t="s">
        <v>6</v>
      </c>
      <c r="B207" s="2" t="s">
        <v>103</v>
      </c>
      <c r="C207" s="9" t="s">
        <v>105</v>
      </c>
      <c r="D207" s="10">
        <v>72</v>
      </c>
      <c r="E207" s="26"/>
      <c r="F207" s="72">
        <v>1.96</v>
      </c>
      <c r="G207" s="72">
        <f t="shared" si="27"/>
        <v>141.12</v>
      </c>
      <c r="H207" s="4" t="s">
        <v>9</v>
      </c>
      <c r="I207" s="5"/>
      <c r="J207" s="11"/>
      <c r="K207" s="11">
        <f t="shared" si="26"/>
        <v>0</v>
      </c>
      <c r="L207" s="96">
        <v>0</v>
      </c>
      <c r="M207" s="11">
        <v>1512</v>
      </c>
      <c r="N207" s="11">
        <v>1512</v>
      </c>
      <c r="O207" s="11">
        <v>16056</v>
      </c>
      <c r="P207" s="11">
        <v>8568</v>
      </c>
      <c r="Q207" s="11">
        <v>12060</v>
      </c>
      <c r="R207" s="11">
        <v>0</v>
      </c>
      <c r="S207" s="11">
        <v>9432</v>
      </c>
      <c r="T207" s="11">
        <v>18864</v>
      </c>
      <c r="U207" s="11">
        <v>14436</v>
      </c>
      <c r="V207" s="11">
        <v>576</v>
      </c>
      <c r="W207" s="58">
        <v>1152</v>
      </c>
      <c r="X207" s="56">
        <f t="shared" si="25"/>
        <v>84168</v>
      </c>
      <c r="Y207" s="45" t="s">
        <v>106</v>
      </c>
      <c r="Z207" s="39" t="s">
        <v>103</v>
      </c>
      <c r="AA207" s="7">
        <f>+X207*F207</f>
        <v>164969.28</v>
      </c>
    </row>
    <row r="208" spans="1:27" ht="12.75" x14ac:dyDescent="0.2">
      <c r="A208" s="44" t="s">
        <v>6</v>
      </c>
      <c r="B208" s="2" t="s">
        <v>103</v>
      </c>
      <c r="C208" s="9" t="s">
        <v>107</v>
      </c>
      <c r="D208" s="10">
        <v>72</v>
      </c>
      <c r="E208" s="26">
        <v>0.55000000000000004</v>
      </c>
      <c r="F208" s="72">
        <v>1.65</v>
      </c>
      <c r="G208" s="72">
        <f t="shared" si="27"/>
        <v>158.4</v>
      </c>
      <c r="H208" s="4" t="s">
        <v>9</v>
      </c>
      <c r="I208" s="5"/>
      <c r="J208" s="11"/>
      <c r="K208" s="11">
        <v>1008</v>
      </c>
      <c r="L208" s="96">
        <v>0</v>
      </c>
      <c r="M208" s="11">
        <v>3024</v>
      </c>
      <c r="N208" s="11">
        <v>5040</v>
      </c>
      <c r="O208" s="11">
        <v>4680</v>
      </c>
      <c r="P208" s="11">
        <v>3528</v>
      </c>
      <c r="Q208" s="11">
        <v>3024</v>
      </c>
      <c r="R208" s="11">
        <v>3024</v>
      </c>
      <c r="S208" s="11">
        <v>3024</v>
      </c>
      <c r="T208" s="11">
        <v>3024</v>
      </c>
      <c r="U208" s="11">
        <v>3024</v>
      </c>
      <c r="V208" s="11">
        <v>0</v>
      </c>
      <c r="W208" s="58">
        <v>0</v>
      </c>
      <c r="X208" s="56">
        <f t="shared" si="25"/>
        <v>32400</v>
      </c>
      <c r="Y208" s="45" t="s">
        <v>108</v>
      </c>
      <c r="Z208" s="39" t="s">
        <v>103</v>
      </c>
      <c r="AA208" s="7">
        <f>+X208*F208</f>
        <v>53460</v>
      </c>
    </row>
    <row r="209" spans="1:27" ht="12.75" x14ac:dyDescent="0.2">
      <c r="A209" s="44" t="s">
        <v>6</v>
      </c>
      <c r="B209" s="2" t="s">
        <v>103</v>
      </c>
      <c r="C209" s="9" t="s">
        <v>107</v>
      </c>
      <c r="D209" s="10" t="s">
        <v>27</v>
      </c>
      <c r="E209" s="26">
        <v>0.55000000000000004</v>
      </c>
      <c r="F209" s="72">
        <v>0.95</v>
      </c>
      <c r="G209" s="72">
        <f t="shared" si="27"/>
        <v>0</v>
      </c>
      <c r="H209" s="4" t="s">
        <v>9</v>
      </c>
      <c r="I209" s="5"/>
      <c r="J209" s="11">
        <v>2000</v>
      </c>
      <c r="K209" s="11">
        <f>J209</f>
        <v>2000</v>
      </c>
      <c r="L209" s="100"/>
      <c r="M209" s="11"/>
      <c r="N209" s="11"/>
      <c r="O209" s="11"/>
      <c r="P209" s="11"/>
      <c r="Q209" s="11"/>
      <c r="R209" s="11"/>
      <c r="S209" s="11"/>
      <c r="T209" s="11"/>
      <c r="U209" s="11"/>
      <c r="V209" s="11"/>
      <c r="W209" s="58"/>
      <c r="X209" s="56">
        <f t="shared" si="25"/>
        <v>4000</v>
      </c>
      <c r="Y209" s="48" t="s">
        <v>109</v>
      </c>
      <c r="Z209" s="43" t="s">
        <v>103</v>
      </c>
      <c r="AA209" s="7">
        <f>+X209*F209</f>
        <v>3800</v>
      </c>
    </row>
    <row r="210" spans="1:27" ht="13.5" thickBot="1" x14ac:dyDescent="0.25">
      <c r="A210" s="61" t="s">
        <v>6</v>
      </c>
      <c r="B210" s="62" t="s">
        <v>103</v>
      </c>
      <c r="C210" s="63" t="s">
        <v>110</v>
      </c>
      <c r="D210" s="64">
        <v>72</v>
      </c>
      <c r="E210" s="65"/>
      <c r="F210" s="75">
        <v>2.15</v>
      </c>
      <c r="G210" s="75">
        <f t="shared" si="27"/>
        <v>154.79999999999998</v>
      </c>
      <c r="H210" s="66" t="s">
        <v>9</v>
      </c>
      <c r="I210" s="67"/>
      <c r="J210" s="68"/>
      <c r="K210" s="68">
        <v>5040</v>
      </c>
      <c r="L210" s="99">
        <v>0</v>
      </c>
      <c r="M210" s="68">
        <v>0</v>
      </c>
      <c r="N210" s="68">
        <v>10800</v>
      </c>
      <c r="O210" s="68">
        <v>10800</v>
      </c>
      <c r="P210" s="68">
        <v>7704</v>
      </c>
      <c r="Q210" s="68">
        <v>7200</v>
      </c>
      <c r="R210" s="68">
        <v>7200</v>
      </c>
      <c r="S210" s="68">
        <v>3960</v>
      </c>
      <c r="T210" s="68">
        <v>7200</v>
      </c>
      <c r="U210" s="68">
        <v>7200</v>
      </c>
      <c r="V210" s="68">
        <v>6408</v>
      </c>
      <c r="W210" s="69">
        <v>3168</v>
      </c>
      <c r="X210" s="57">
        <f t="shared" si="25"/>
        <v>76680</v>
      </c>
      <c r="Y210" s="50" t="s">
        <v>106</v>
      </c>
      <c r="Z210" s="51" t="s">
        <v>103</v>
      </c>
      <c r="AA210" s="52">
        <f>+X210*F210</f>
        <v>164862</v>
      </c>
    </row>
  </sheetData>
  <autoFilter ref="A9:WWH210" xr:uid="{69FD4ECF-EFF1-4066-AC41-4391B502E190}"/>
  <hyperlinks>
    <hyperlink ref="B7" r:id="rId1" xr:uid="{A1A7DDCE-B670-4B7A-8FA7-ED7D7EE0926F}"/>
  </hyperlinks>
  <pageMargins left="0" right="0" top="0.25" bottom="0.25" header="0.3" footer="0.3"/>
  <pageSetup scale="86"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MGN Liner Availability 12-5-25</vt:lpstr>
      <vt:lpstr>MGN Liner Availability 12-11-25</vt:lpstr>
      <vt:lpstr>'MGN Liner Availability 12-11-25'!Print_Area</vt:lpstr>
      <vt:lpstr>'MGN Liner Availability 12-5-25'!Print_Area</vt:lpstr>
      <vt:lpstr>'MGN Liner Availability 12-11-25'!Print_Titles</vt:lpstr>
      <vt:lpstr>'MGN Liner Availability 12-5-25'!Print_Titles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Jerrin Victor</dc:creator>
  <cp:lastModifiedBy>Linda Mooers</cp:lastModifiedBy>
  <cp:lastPrinted>2025-12-03T21:12:25Z</cp:lastPrinted>
  <dcterms:created xsi:type="dcterms:W3CDTF">2025-12-02T18:31:33Z</dcterms:created>
  <dcterms:modified xsi:type="dcterms:W3CDTF">2025-12-15T14:44:36Z</dcterms:modified>
</cp:coreProperties>
</file>